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精算状況" sheetId="1" state="visible" r:id="rId3"/>
    <sheet name="立替明細" sheetId="2" state="visible" r:id="rId4"/>
    <sheet name="精算受取" sheetId="3" state="visible" r:id="rId5"/>
  </sheets>
  <definedNames>
    <definedName function="false" hidden="false" localSheetId="0" name="_xlnm.Print_Area" vbProcedure="false">精算状況!$A$1:$H$14</definedName>
    <definedName function="false" hidden="false" localSheetId="0" name="_xlnm.Print_Titles" vbProcedure="false">精算状況!$9:$9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<sst xmlns="http://schemas.openxmlformats.org/spreadsheetml/2006/main" count="76" uniqueCount="63">
  <si>
    <t xml:space="preserve">立替と精算受取の確認</t>
  </si>
  <si>
    <t xml:space="preserve">日付の前提</t>
  </si>
  <si>
    <t xml:space="preserve">入力の前提</t>
  </si>
  <si>
    <t xml:space="preserve">基準日</t>
  </si>
  <si>
    <t xml:space="preserve">入力不備（件）</t>
  </si>
  <si>
    <t xml:space="preserve">立替対象額</t>
  </si>
  <si>
    <t xml:space="preserve">精算受取額</t>
  </si>
  <si>
    <t xml:space="preserve">未精算額</t>
  </si>
  <si>
    <t xml:space="preserve">過精算額</t>
  </si>
  <si>
    <t xml:space="preserve">照合差額</t>
  </si>
  <si>
    <t xml:space="preserve">対象立替件数</t>
  </si>
  <si>
    <t xml:space="preserve">一部精算件数</t>
  </si>
  <si>
    <t xml:space="preserve">未受取件数</t>
  </si>
  <si>
    <t xml:space="preserve">精算不要件数</t>
  </si>
  <si>
    <t xml:space="preserve">確認済みの精算対象額だけを記録。過精算を別の立替の未精算へ相殺しません。</t>
  </si>
  <si>
    <r>
      <rPr>
        <b val="true"/>
        <sz val="11"/>
        <color rgb="FFFFFFFF"/>
        <rFont val="Noto Sans JP"/>
        <family val="2"/>
      </rPr>
      <t xml:space="preserve">立替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</si>
  <si>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内容</t>
  </si>
  <si>
    <t xml:space="preserve">対象額（円）</t>
  </si>
  <si>
    <t xml:space="preserve">受取額（円）</t>
  </si>
  <si>
    <t xml:space="preserve">未精算（円）</t>
  </si>
  <si>
    <t xml:space="preserve">過精算（円）</t>
  </si>
  <si>
    <t xml:space="preserve">支出日</t>
  </si>
  <si>
    <t xml:space="preserve">状態</t>
  </si>
  <si>
    <t xml:space="preserve">立替明細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</si>
  <si>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人分の精算対象と確定した立替を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件まで。会社払い・対象外は入れません。</t>
    </r>
  </si>
  <si>
    <r>
      <rPr>
        <sz val="11"/>
        <color rgb="FF20283F"/>
        <rFont val="Noto Sans JP"/>
        <family val="2"/>
      </rPr>
      <t xml:space="preserve">内容は改行なし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文字。</t>
    </r>
    <r>
      <rPr>
        <sz val="11"/>
        <color rgb="FF20283F"/>
        <rFont val="Arial"/>
        <family val="0"/>
        <charset val="1"/>
      </rPr>
      <t xml:space="preserve">Calc</t>
    </r>
    <r>
      <rPr>
        <sz val="11"/>
        <color rgb="FF20283F"/>
        <rFont val="Noto Sans JP"/>
        <family val="2"/>
      </rPr>
      <t xml:space="preserve">の段落区切りは式で検出できない場合があります。</t>
    </r>
  </si>
  <si>
    <r>
      <rPr>
        <b val="true"/>
        <sz val="11"/>
        <color rgb="FFFFFFFF"/>
        <rFont val="Noto Sans JP"/>
        <family val="2"/>
      </rPr>
      <t xml:space="preserve">内容（</t>
    </r>
    <r>
      <rPr>
        <b val="true"/>
        <sz val="11"/>
        <color rgb="FFFFFFFF"/>
        <rFont val="Arial"/>
        <family val="0"/>
        <charset val="1"/>
      </rPr>
      <t xml:space="preserve">20</t>
    </r>
    <r>
      <rPr>
        <b val="true"/>
        <sz val="11"/>
        <color rgb="FFFFFFFF"/>
        <rFont val="Noto Sans JP"/>
        <family val="2"/>
      </rPr>
      <t xml:space="preserve">文字）</t>
    </r>
  </si>
  <si>
    <t xml:space="preserve">入力の確認</t>
  </si>
  <si>
    <t xml:space="preserve">前提不備</t>
  </si>
  <si>
    <t xml:space="preserve">ADV-0001</t>
  </si>
  <si>
    <t xml:space="preserve">交通費</t>
  </si>
  <si>
    <t xml:space="preserve">ADV-0002</t>
  </si>
  <si>
    <t xml:space="preserve">備品購入</t>
  </si>
  <si>
    <t xml:space="preserve">ADV-0003</t>
  </si>
  <si>
    <t xml:space="preserve">図書購入</t>
  </si>
  <si>
    <t xml:space="preserve">ADV-0004</t>
  </si>
  <si>
    <t xml:space="preserve">追加購入</t>
  </si>
  <si>
    <t xml:space="preserve">ADV-0005</t>
  </si>
  <si>
    <t xml:space="preserve">精算対象額なし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</si>
  <si>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人の精算対象を確認済みの立替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件、精算受取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件。黄色に入力。</t>
    </r>
  </si>
  <si>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円と金額の空欄は別。基準日より後の立替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受取は当日の集計から除きます。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</si>
  <si>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重複・不明な立替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・支出前の受取・入力不備で合計を止めます。</t>
    </r>
  </si>
  <si>
    <r>
      <rPr>
        <sz val="11"/>
        <color rgb="FF20283F"/>
        <rFont val="Noto Sans JP"/>
        <family val="2"/>
      </rPr>
      <t xml:space="preserve">過精算を別の未精算へ相殺しません。照合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は承認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振込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証憑の正しさを証明しません。</t>
    </r>
  </si>
  <si>
    <t xml:space="preserve">元資料を保存。実際の受取を残額に合わせて減額せず、過精算の返金等は別途確認します。</t>
  </si>
  <si>
    <r>
      <rPr>
        <sz val="11"/>
        <color rgb="FF20283F"/>
        <rFont val="Noto Sans JP"/>
        <family val="2"/>
      </rPr>
      <t xml:space="preserve">仮払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相殺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返金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複数人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外貨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給与天引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承認処理は対象外。マクロ・外部接続なし。</t>
    </r>
  </si>
  <si>
    <r>
      <rPr>
        <sz val="11"/>
        <color rgb="FF20283F"/>
        <rFont val="Noto Sans JP"/>
        <family val="2"/>
      </rPr>
      <t xml:space="preserve">印刷は精算状況のみ。初期</t>
    </r>
    <r>
      <rPr>
        <sz val="11"/>
        <color rgb="FF20283F"/>
        <rFont val="Arial"/>
        <family val="0"/>
        <charset val="1"/>
      </rPr>
      <t xml:space="preserve">A1:H14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立替なら</t>
    </r>
    <r>
      <rPr>
        <sz val="11"/>
        <color rgb="FF20283F"/>
        <rFont val="Arial"/>
        <family val="0"/>
        <charset val="1"/>
      </rPr>
      <t xml:space="preserve">A1:H59</t>
    </r>
    <r>
      <rPr>
        <sz val="11"/>
        <color rgb="FF20283F"/>
        <rFont val="Noto Sans JP"/>
        <family val="2"/>
      </rPr>
      <t xml:space="preserve">へ手動拡張。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</si>
  <si>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</si>
  <si>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t xml:space="preserve">精算の受取履歴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</si>
  <si>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立替へ配分済みの受取を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行で記録。部分精算は別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で追加。最大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件。</t>
    </r>
  </si>
  <si>
    <t xml:space="preserve">まとめ受取は根拠資料で配分。配分不明なら停止。実際の振込総額とも照合します。</t>
  </si>
  <si>
    <r>
      <rPr>
        <b val="true"/>
        <sz val="11"/>
        <color rgb="FFFFFFFF"/>
        <rFont val="Noto Sans JP"/>
        <family val="2"/>
      </rPr>
      <t xml:space="preserve">受取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</si>
  <si>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受取日</t>
  </si>
  <si>
    <t xml:space="preserve">対応支出日</t>
  </si>
  <si>
    <t xml:space="preserve">基準日まで（円）</t>
  </si>
  <si>
    <t xml:space="preserve">集計の前提</t>
  </si>
  <si>
    <t xml:space="preserve">SET-0001</t>
  </si>
  <si>
    <t xml:space="preserve">SET-0002</t>
  </si>
  <si>
    <t xml:space="preserve">SET-0003</t>
  </si>
  <si>
    <t xml:space="preserve">SET-0004</t>
  </si>
  <si>
    <t xml:space="preserve">SET-0005</t>
  </si>
  <si>
    <t xml:space="preserve">SET-0006</t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</si>
  <si>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https://support.microsoft.com/en-us/excel/functions/sumifs-function</t>
    </r>
  </si>
  <si>
    <t xml:space="preserve">https://support.microsoft.com/en-us/excel/functions/index-function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</si>
</sst>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#,##0"/>
    <numFmt numFmtId="167" formatCode="0\件"/>
  </numFmts>
  <fonts count="10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DECEB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2"/>
    <col collapsed="false" customWidth="true" hidden="false" outlineLevel="0" max="6" min="3" style="0" width="21"/>
    <col collapsed="false" customWidth="true" hidden="false" outlineLevel="0" max="7" min="7" style="0" width="18"/>
    <col collapsed="false" customWidth="true" hidden="false" outlineLevel="0" max="8" min="8" style="0" width="25"/>
    <col collapsed="false" customWidth="true" hidden="false" outlineLevel="0" max="10" min="9" style="0" width="18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 t="s">
        <v>2</v>
      </c>
    </row>
    <row r="3" customFormat="false" ht="22" hidden="false" customHeight="true" outlineLevel="0" collapsed="false">
      <c r="A3" s="1" t="s">
        <v>3</v>
      </c>
      <c r="B3" s="3" t="n">
        <v>46310</v>
      </c>
      <c r="C3" s="1"/>
      <c r="D3" s="1"/>
      <c r="E3" s="1"/>
      <c r="F3" s="1"/>
      <c r="G3" s="1" t="s">
        <v>4</v>
      </c>
      <c r="H3" s="1" t="n">
        <f aca="false">J3</f>
        <v>0</v>
      </c>
      <c r="I3" s="1" t="n">
        <f aca="false">IF(AND(ISNUMBER(B3),B3&gt;=43831,B3&lt;=73050,B3=INT(B3)),0,1)</f>
        <v>0</v>
      </c>
      <c r="J3" s="1" t="n">
        <f aca="false">I3+SUM(立替明細!F8:F57)+SUM(精算受取!F8:F107)+SUM(精算受取!I8:I107)</f>
        <v>0</v>
      </c>
    </row>
    <row r="4" customFormat="false" ht="22" hidden="false" customHeight="true" outlineLevel="0" collapsed="false">
      <c r="A4" s="1" t="s">
        <v>5</v>
      </c>
      <c r="B4" s="4" t="n">
        <f aca="false">IF($J$3=0,SUM(C10:C59),NA())</f>
        <v>50000</v>
      </c>
      <c r="C4" s="1"/>
      <c r="D4" s="1" t="s">
        <v>6</v>
      </c>
      <c r="E4" s="4" t="n">
        <f aca="false">IF($J$3=0,SUM(D10:D59),NA())</f>
        <v>48000</v>
      </c>
      <c r="F4" s="1"/>
      <c r="G4" s="1" t="s">
        <v>7</v>
      </c>
      <c r="H4" s="4" t="n">
        <f aca="false">IF($J$3=0,SUM(E10:E59),NA())</f>
        <v>4000</v>
      </c>
      <c r="I4" s="1"/>
      <c r="J4" s="1"/>
    </row>
    <row r="5" customFormat="false" ht="22" hidden="false" customHeight="true" outlineLevel="0" collapsed="false">
      <c r="A5" s="1" t="s">
        <v>8</v>
      </c>
      <c r="B5" s="4" t="n">
        <f aca="false">IF($J$3=0,SUM(F10:F59),NA())</f>
        <v>2000</v>
      </c>
      <c r="C5" s="1"/>
      <c r="D5" s="1" t="s">
        <v>9</v>
      </c>
      <c r="E5" s="4" t="n">
        <f aca="false">B4-E4-H4+B5</f>
        <v>0</v>
      </c>
      <c r="F5" s="1"/>
      <c r="G5" s="1" t="s">
        <v>10</v>
      </c>
      <c r="H5" s="5" t="n">
        <f aca="false">IF($J$3=0,COUNTIFS(立替明細!B8:B57,"&lt;="&amp;$B$3,立替明細!E8:E57,"確認済み"),NA())</f>
        <v>4</v>
      </c>
      <c r="I5" s="1"/>
      <c r="J5" s="1"/>
    </row>
    <row r="6" customFormat="false" ht="22" hidden="false" customHeight="true" outlineLevel="0" collapsed="false">
      <c r="A6" s="1" t="s">
        <v>11</v>
      </c>
      <c r="B6" s="5" t="n">
        <f aca="false">IF($J$3=0,COUNTIFS(H10:H59,"一部精算"),NA())</f>
        <v>1</v>
      </c>
      <c r="C6" s="1"/>
      <c r="D6" s="1" t="s">
        <v>12</v>
      </c>
      <c r="E6" s="5" t="n">
        <f aca="false">IF($J$3=0,COUNTIFS(H10:H59,"未精算"),NA())</f>
        <v>0</v>
      </c>
      <c r="F6" s="1"/>
      <c r="G6" s="1" t="s">
        <v>13</v>
      </c>
      <c r="H6" s="5" t="n">
        <f aca="false">IF($J$3=0,COUNTIFS(H10:H59,"精算不要"),NA())</f>
        <v>1</v>
      </c>
      <c r="I6" s="1"/>
      <c r="J6" s="1"/>
    </row>
    <row r="7" customFormat="false" ht="2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22" hidden="false" customHeight="true" outlineLevel="0" collapsed="false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4" hidden="false" customHeight="true" outlineLevel="0" collapsed="false">
      <c r="A9" s="6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1"/>
      <c r="J9" s="1"/>
    </row>
    <row r="10" customFormat="false" ht="40" hidden="false" customHeight="true" outlineLevel="0" collapsed="false">
      <c r="A10" s="1" t="str">
        <f aca="false">IF(COUNTA(立替明細!A8:D8)&gt;0,立替明細!A8,"")</f>
        <v>ADV-0001</v>
      </c>
      <c r="B10" s="7" t="str">
        <f aca="false">IF(COUNTA(立替明細!A8:D8)&gt;0,CLEAN(立替明細!C8),"")</f>
        <v>交通費</v>
      </c>
      <c r="C10" s="4" t="n">
        <f aca="false">IF(COUNTA(立替明細!A8:D8)&gt;0,IF($J$3&lt;&gt;0,NA(),IF(立替明細!B8&gt;$B$3,"",立替明細!D8)),"")</f>
        <v>12000</v>
      </c>
      <c r="D10" s="4" t="n">
        <f aca="false">IF(COUNTA(立替明細!A8:D8)&gt;0,IF($J$3&lt;&gt;0,NA(),IF(立替明細!B8&gt;$B$3,"",SUMIFS(精算受取!$H$8:$H$107,精算受取!$B$8:$B$107,A10))),"")</f>
        <v>8000</v>
      </c>
      <c r="E10" s="4" t="n">
        <f aca="false">IF(COUNTA(立替明細!A8:D8)&gt;0,IF($J$3&lt;&gt;0,NA(),IF(立替明細!B8&gt;$B$3,"",MAX(0,C10-D10))),"")</f>
        <v>4000</v>
      </c>
      <c r="F10" s="4" t="n">
        <f aca="false">IF(COUNTA(立替明細!A8:D8)&gt;0,IF($J$3&lt;&gt;0,NA(),IF(立替明細!B8&gt;$B$3,"",MAX(0,D10-C10))),"")</f>
        <v>0</v>
      </c>
      <c r="G10" s="8" t="n">
        <f aca="false">IF(COUNTA(立替明細!A8:D8)&gt;0,立替明細!B8,"")</f>
        <v>46296</v>
      </c>
      <c r="H10" s="1" t="str">
        <f aca="false">IF(COUNTA(立替明細!A8:D8)&gt;0,IF($J$3&lt;&gt;0,"入力を確認",IF(立替明細!B8&gt;$B$3,"基準日より後",IF(F10&gt;0,"過精算",IF(E10&gt;0,IF(D10&gt;0,"一部精算","未精算"),IF(C10=0,"精算不要","精算済"))))),"")</f>
        <v>一部精算</v>
      </c>
      <c r="I10" s="1"/>
      <c r="J10" s="1"/>
    </row>
    <row r="11" customFormat="false" ht="40" hidden="false" customHeight="true" outlineLevel="0" collapsed="false">
      <c r="A11" s="1" t="str">
        <f aca="false">IF(COUNTA(立替明細!A9:D9)&gt;0,立替明細!A9,"")</f>
        <v>ADV-0002</v>
      </c>
      <c r="B11" s="7" t="str">
        <f aca="false">IF(COUNTA(立替明細!A9:D9)&gt;0,CLEAN(立替明細!C9),"")</f>
        <v>備品購入</v>
      </c>
      <c r="C11" s="4" t="n">
        <f aca="false">IF(COUNTA(立替明細!A9:D9)&gt;0,IF($J$3&lt;&gt;0,NA(),IF(立替明細!B9&gt;$B$3,"",立替明細!D9)),"")</f>
        <v>30000</v>
      </c>
      <c r="D11" s="4" t="n">
        <f aca="false">IF(COUNTA(立替明細!A9:D9)&gt;0,IF($J$3&lt;&gt;0,NA(),IF(立替明細!B9&gt;$B$3,"",SUMIFS(精算受取!$H$8:$H$107,精算受取!$B$8:$B$107,A11))),"")</f>
        <v>30000</v>
      </c>
      <c r="E11" s="4" t="n">
        <f aca="false">IF(COUNTA(立替明細!A9:D9)&gt;0,IF($J$3&lt;&gt;0,NA(),IF(立替明細!B9&gt;$B$3,"",MAX(0,C11-D11))),"")</f>
        <v>0</v>
      </c>
      <c r="F11" s="4" t="n">
        <f aca="false">IF(COUNTA(立替明細!A9:D9)&gt;0,IF($J$3&lt;&gt;0,NA(),IF(立替明細!B9&gt;$B$3,"",MAX(0,D11-C11))),"")</f>
        <v>0</v>
      </c>
      <c r="G11" s="8" t="n">
        <f aca="false">IF(COUNTA(立替明細!A9:D9)&gt;0,立替明細!B9,"")</f>
        <v>46298</v>
      </c>
      <c r="H11" s="1" t="str">
        <f aca="false">IF(COUNTA(立替明細!A9:D9)&gt;0,IF($J$3&lt;&gt;0,"入力を確認",IF(立替明細!B9&gt;$B$3,"基準日より後",IF(F11&gt;0,"過精算",IF(E11&gt;0,IF(D11&gt;0,"一部精算","未精算"),IF(C11=0,"精算不要","精算済"))))),"")</f>
        <v>精算済</v>
      </c>
      <c r="I11" s="1"/>
      <c r="J11" s="1"/>
    </row>
    <row r="12" customFormat="false" ht="40" hidden="false" customHeight="true" outlineLevel="0" collapsed="false">
      <c r="A12" s="1" t="str">
        <f aca="false">IF(COUNTA(立替明細!A10:D10)&gt;0,立替明細!A10,"")</f>
        <v>ADV-0003</v>
      </c>
      <c r="B12" s="7" t="str">
        <f aca="false">IF(COUNTA(立替明細!A10:D10)&gt;0,CLEAN(立替明細!C10),"")</f>
        <v>図書購入</v>
      </c>
      <c r="C12" s="4" t="n">
        <f aca="false">IF(COUNTA(立替明細!A10:D10)&gt;0,IF($J$3&lt;&gt;0,NA(),IF(立替明細!B10&gt;$B$3,"",立替明細!D10)),"")</f>
        <v>8000</v>
      </c>
      <c r="D12" s="4" t="n">
        <f aca="false">IF(COUNTA(立替明細!A10:D10)&gt;0,IF($J$3&lt;&gt;0,NA(),IF(立替明細!B10&gt;$B$3,"",SUMIFS(精算受取!$H$8:$H$107,精算受取!$B$8:$B$107,A12))),"")</f>
        <v>10000</v>
      </c>
      <c r="E12" s="4" t="n">
        <f aca="false">IF(COUNTA(立替明細!A10:D10)&gt;0,IF($J$3&lt;&gt;0,NA(),IF(立替明細!B10&gt;$B$3,"",MAX(0,C12-D12))),"")</f>
        <v>0</v>
      </c>
      <c r="F12" s="4" t="n">
        <f aca="false">IF(COUNTA(立替明細!A10:D10)&gt;0,IF($J$3&lt;&gt;0,NA(),IF(立替明細!B10&gt;$B$3,"",MAX(0,D12-C12))),"")</f>
        <v>2000</v>
      </c>
      <c r="G12" s="8" t="n">
        <f aca="false">IF(COUNTA(立替明細!A10:D10)&gt;0,立替明細!B10,"")</f>
        <v>46305</v>
      </c>
      <c r="H12" s="1" t="str">
        <f aca="false">IF(COUNTA(立替明細!A10:D10)&gt;0,IF($J$3&lt;&gt;0,"入力を確認",IF(立替明細!B10&gt;$B$3,"基準日より後",IF(F12&gt;0,"過精算",IF(E12&gt;0,IF(D12&gt;0,"一部精算","未精算"),IF(C12=0,"精算不要","精算済"))))),"")</f>
        <v>過精算</v>
      </c>
      <c r="I12" s="1"/>
      <c r="J12" s="1"/>
    </row>
    <row r="13" customFormat="false" ht="40" hidden="false" customHeight="true" outlineLevel="0" collapsed="false">
      <c r="A13" s="1" t="str">
        <f aca="false">IF(COUNTA(立替明細!A11:D11)&gt;0,立替明細!A11,"")</f>
        <v>ADV-0004</v>
      </c>
      <c r="B13" s="7" t="str">
        <f aca="false">IF(COUNTA(立替明細!A11:D11)&gt;0,CLEAN(立替明細!C11),"")</f>
        <v>追加購入</v>
      </c>
      <c r="C13" s="4" t="str">
        <f aca="false">IF(COUNTA(立替明細!A11:D11)&gt;0,IF($J$3&lt;&gt;0,NA(),IF(立替明細!B11&gt;$B$3,"",立替明細!D11)),"")</f>
        <v/>
      </c>
      <c r="D13" s="4" t="str">
        <f aca="false">IF(COUNTA(立替明細!A11:D11)&gt;0,IF($J$3&lt;&gt;0,NA(),IF(立替明細!B11&gt;$B$3,"",SUMIFS(精算受取!$H$8:$H$107,精算受取!$B$8:$B$107,A13))),"")</f>
        <v/>
      </c>
      <c r="E13" s="4" t="str">
        <f aca="false">IF(COUNTA(立替明細!A11:D11)&gt;0,IF($J$3&lt;&gt;0,NA(),IF(立替明細!B11&gt;$B$3,"",MAX(0,C13-D13))),"")</f>
        <v/>
      </c>
      <c r="F13" s="4" t="str">
        <f aca="false">IF(COUNTA(立替明細!A11:D11)&gt;0,IF($J$3&lt;&gt;0,NA(),IF(立替明細!B11&gt;$B$3,"",MAX(0,D13-C13))),"")</f>
        <v/>
      </c>
      <c r="G13" s="8" t="n">
        <f aca="false">IF(COUNTA(立替明細!A11:D11)&gt;0,立替明細!B11,"")</f>
        <v>46311</v>
      </c>
      <c r="H13" s="1" t="str">
        <f aca="false">IF(COUNTA(立替明細!A11:D11)&gt;0,IF($J$3&lt;&gt;0,"入力を確認",IF(立替明細!B11&gt;$B$3,"基準日より後",IF(F13&gt;0,"過精算",IF(E13&gt;0,IF(D13&gt;0,"一部精算","未精算"),IF(C13=0,"精算不要","精算済"))))),"")</f>
        <v>基準日より後</v>
      </c>
      <c r="I13" s="1"/>
      <c r="J13" s="1"/>
    </row>
    <row r="14" customFormat="false" ht="40" hidden="false" customHeight="true" outlineLevel="0" collapsed="false">
      <c r="A14" s="1" t="str">
        <f aca="false">IF(COUNTA(立替明細!A12:D12)&gt;0,立替明細!A12,"")</f>
        <v>ADV-0005</v>
      </c>
      <c r="B14" s="7" t="str">
        <f aca="false">IF(COUNTA(立替明細!A12:D12)&gt;0,CLEAN(立替明細!C12),"")</f>
        <v>精算対象額なし</v>
      </c>
      <c r="C14" s="4" t="n">
        <f aca="false">IF(COUNTA(立替明細!A12:D12)&gt;0,IF($J$3&lt;&gt;0,NA(),IF(立替明細!B12&gt;$B$3,"",立替明細!D12)),"")</f>
        <v>0</v>
      </c>
      <c r="D14" s="4" t="n">
        <f aca="false">IF(COUNTA(立替明細!A12:D12)&gt;0,IF($J$3&lt;&gt;0,NA(),IF(立替明細!B12&gt;$B$3,"",SUMIFS(精算受取!$H$8:$H$107,精算受取!$B$8:$B$107,A14))),"")</f>
        <v>0</v>
      </c>
      <c r="E14" s="4" t="n">
        <f aca="false">IF(COUNTA(立替明細!A12:D12)&gt;0,IF($J$3&lt;&gt;0,NA(),IF(立替明細!B12&gt;$B$3,"",MAX(0,C14-D14))),"")</f>
        <v>0</v>
      </c>
      <c r="F14" s="4" t="n">
        <f aca="false">IF(COUNTA(立替明細!A12:D12)&gt;0,IF($J$3&lt;&gt;0,NA(),IF(立替明細!B12&gt;$B$3,"",MAX(0,D14-C14))),"")</f>
        <v>0</v>
      </c>
      <c r="G14" s="8" t="n">
        <f aca="false">IF(COUNTA(立替明細!A12:D12)&gt;0,立替明細!B12,"")</f>
        <v>46295</v>
      </c>
      <c r="H14" s="1" t="str">
        <f aca="false">IF(COUNTA(立替明細!A12:D12)&gt;0,IF($J$3&lt;&gt;0,"入力を確認",IF(立替明細!B12&gt;$B$3,"基準日より後",IF(F14&gt;0,"過精算",IF(E14&gt;0,IF(D14&gt;0,"一部精算","未精算"),IF(C14=0,"精算不要","精算済"))))),"")</f>
        <v>精算不要</v>
      </c>
      <c r="I14" s="1"/>
      <c r="J14" s="1"/>
    </row>
    <row r="15" customFormat="false" ht="40" hidden="false" customHeight="true" outlineLevel="0" collapsed="false">
      <c r="A15" s="1" t="str">
        <f aca="false">IF(COUNTA(立替明細!A13:D13)&gt;0,立替明細!A13,"")</f>
        <v/>
      </c>
      <c r="B15" s="7" t="str">
        <f aca="false">IF(COUNTA(立替明細!A13:D13)&gt;0,CLEAN(立替明細!C13),"")</f>
        <v/>
      </c>
      <c r="C15" s="4" t="str">
        <f aca="false">IF(COUNTA(立替明細!A13:D13)&gt;0,IF($J$3&lt;&gt;0,NA(),IF(立替明細!B13&gt;$B$3,"",立替明細!D13)),"")</f>
        <v/>
      </c>
      <c r="D15" s="4" t="str">
        <f aca="false">IF(COUNTA(立替明細!A13:D13)&gt;0,IF($J$3&lt;&gt;0,NA(),IF(立替明細!B13&gt;$B$3,"",SUMIFS(精算受取!$H$8:$H$107,精算受取!$B$8:$B$107,A15))),"")</f>
        <v/>
      </c>
      <c r="E15" s="4" t="str">
        <f aca="false">IF(COUNTA(立替明細!A13:D13)&gt;0,IF($J$3&lt;&gt;0,NA(),IF(立替明細!B13&gt;$B$3,"",MAX(0,C15-D15))),"")</f>
        <v/>
      </c>
      <c r="F15" s="4" t="str">
        <f aca="false">IF(COUNTA(立替明細!A13:D13)&gt;0,IF($J$3&lt;&gt;0,NA(),IF(立替明細!B13&gt;$B$3,"",MAX(0,D15-C15))),"")</f>
        <v/>
      </c>
      <c r="G15" s="8" t="str">
        <f aca="false">IF(COUNTA(立替明細!A13:D13)&gt;0,立替明細!B13,"")</f>
        <v/>
      </c>
      <c r="H15" s="1" t="str">
        <f aca="false">IF(COUNTA(立替明細!A13:D13)&gt;0,IF($J$3&lt;&gt;0,"入力を確認",IF(立替明細!B13&gt;$B$3,"基準日より後",IF(F15&gt;0,"過精算",IF(E15&gt;0,IF(D15&gt;0,"一部精算","未精算"),IF(C15=0,"精算不要","精算済"))))),"")</f>
        <v/>
      </c>
      <c r="I15" s="1"/>
      <c r="J15" s="1"/>
    </row>
    <row r="16" customFormat="false" ht="40" hidden="false" customHeight="true" outlineLevel="0" collapsed="false">
      <c r="A16" s="1" t="str">
        <f aca="false">IF(COUNTA(立替明細!A14:D14)&gt;0,立替明細!A14,"")</f>
        <v/>
      </c>
      <c r="B16" s="7" t="str">
        <f aca="false">IF(COUNTA(立替明細!A14:D14)&gt;0,CLEAN(立替明細!C14),"")</f>
        <v/>
      </c>
      <c r="C16" s="4" t="str">
        <f aca="false">IF(COUNTA(立替明細!A14:D14)&gt;0,IF($J$3&lt;&gt;0,NA(),IF(立替明細!B14&gt;$B$3,"",立替明細!D14)),"")</f>
        <v/>
      </c>
      <c r="D16" s="4" t="str">
        <f aca="false">IF(COUNTA(立替明細!A14:D14)&gt;0,IF($J$3&lt;&gt;0,NA(),IF(立替明細!B14&gt;$B$3,"",SUMIFS(精算受取!$H$8:$H$107,精算受取!$B$8:$B$107,A16))),"")</f>
        <v/>
      </c>
      <c r="E16" s="4" t="str">
        <f aca="false">IF(COUNTA(立替明細!A14:D14)&gt;0,IF($J$3&lt;&gt;0,NA(),IF(立替明細!B14&gt;$B$3,"",MAX(0,C16-D16))),"")</f>
        <v/>
      </c>
      <c r="F16" s="4" t="str">
        <f aca="false">IF(COUNTA(立替明細!A14:D14)&gt;0,IF($J$3&lt;&gt;0,NA(),IF(立替明細!B14&gt;$B$3,"",MAX(0,D16-C16))),"")</f>
        <v/>
      </c>
      <c r="G16" s="8" t="str">
        <f aca="false">IF(COUNTA(立替明細!A14:D14)&gt;0,立替明細!B14,"")</f>
        <v/>
      </c>
      <c r="H16" s="1" t="str">
        <f aca="false">IF(COUNTA(立替明細!A14:D14)&gt;0,IF($J$3&lt;&gt;0,"入力を確認",IF(立替明細!B14&gt;$B$3,"基準日より後",IF(F16&gt;0,"過精算",IF(E16&gt;0,IF(D16&gt;0,"一部精算","未精算"),IF(C16=0,"精算不要","精算済"))))),"")</f>
        <v/>
      </c>
      <c r="I16" s="1"/>
      <c r="J16" s="1"/>
    </row>
    <row r="17" customFormat="false" ht="40" hidden="false" customHeight="true" outlineLevel="0" collapsed="false">
      <c r="A17" s="1" t="str">
        <f aca="false">IF(COUNTA(立替明細!A15:D15)&gt;0,立替明細!A15,"")</f>
        <v/>
      </c>
      <c r="B17" s="7" t="str">
        <f aca="false">IF(COUNTA(立替明細!A15:D15)&gt;0,CLEAN(立替明細!C15),"")</f>
        <v/>
      </c>
      <c r="C17" s="4" t="str">
        <f aca="false">IF(COUNTA(立替明細!A15:D15)&gt;0,IF($J$3&lt;&gt;0,NA(),IF(立替明細!B15&gt;$B$3,"",立替明細!D15)),"")</f>
        <v/>
      </c>
      <c r="D17" s="4" t="str">
        <f aca="false">IF(COUNTA(立替明細!A15:D15)&gt;0,IF($J$3&lt;&gt;0,NA(),IF(立替明細!B15&gt;$B$3,"",SUMIFS(精算受取!$H$8:$H$107,精算受取!$B$8:$B$107,A17))),"")</f>
        <v/>
      </c>
      <c r="E17" s="4" t="str">
        <f aca="false">IF(COUNTA(立替明細!A15:D15)&gt;0,IF($J$3&lt;&gt;0,NA(),IF(立替明細!B15&gt;$B$3,"",MAX(0,C17-D17))),"")</f>
        <v/>
      </c>
      <c r="F17" s="4" t="str">
        <f aca="false">IF(COUNTA(立替明細!A15:D15)&gt;0,IF($J$3&lt;&gt;0,NA(),IF(立替明細!B15&gt;$B$3,"",MAX(0,D17-C17))),"")</f>
        <v/>
      </c>
      <c r="G17" s="8" t="str">
        <f aca="false">IF(COUNTA(立替明細!A15:D15)&gt;0,立替明細!B15,"")</f>
        <v/>
      </c>
      <c r="H17" s="1" t="str">
        <f aca="false">IF(COUNTA(立替明細!A15:D15)&gt;0,IF($J$3&lt;&gt;0,"入力を確認",IF(立替明細!B15&gt;$B$3,"基準日より後",IF(F17&gt;0,"過精算",IF(E17&gt;0,IF(D17&gt;0,"一部精算","未精算"),IF(C17=0,"精算不要","精算済"))))),"")</f>
        <v/>
      </c>
      <c r="I17" s="1"/>
      <c r="J17" s="1"/>
    </row>
    <row r="18" customFormat="false" ht="40" hidden="false" customHeight="true" outlineLevel="0" collapsed="false">
      <c r="A18" s="1" t="str">
        <f aca="false">IF(COUNTA(立替明細!A16:D16)&gt;0,立替明細!A16,"")</f>
        <v/>
      </c>
      <c r="B18" s="7" t="str">
        <f aca="false">IF(COUNTA(立替明細!A16:D16)&gt;0,CLEAN(立替明細!C16),"")</f>
        <v/>
      </c>
      <c r="C18" s="4" t="str">
        <f aca="false">IF(COUNTA(立替明細!A16:D16)&gt;0,IF($J$3&lt;&gt;0,NA(),IF(立替明細!B16&gt;$B$3,"",立替明細!D16)),"")</f>
        <v/>
      </c>
      <c r="D18" s="4" t="str">
        <f aca="false">IF(COUNTA(立替明細!A16:D16)&gt;0,IF($J$3&lt;&gt;0,NA(),IF(立替明細!B16&gt;$B$3,"",SUMIFS(精算受取!$H$8:$H$107,精算受取!$B$8:$B$107,A18))),"")</f>
        <v/>
      </c>
      <c r="E18" s="4" t="str">
        <f aca="false">IF(COUNTA(立替明細!A16:D16)&gt;0,IF($J$3&lt;&gt;0,NA(),IF(立替明細!B16&gt;$B$3,"",MAX(0,C18-D18))),"")</f>
        <v/>
      </c>
      <c r="F18" s="4" t="str">
        <f aca="false">IF(COUNTA(立替明細!A16:D16)&gt;0,IF($J$3&lt;&gt;0,NA(),IF(立替明細!B16&gt;$B$3,"",MAX(0,D18-C18))),"")</f>
        <v/>
      </c>
      <c r="G18" s="8" t="str">
        <f aca="false">IF(COUNTA(立替明細!A16:D16)&gt;0,立替明細!B16,"")</f>
        <v/>
      </c>
      <c r="H18" s="1" t="str">
        <f aca="false">IF(COUNTA(立替明細!A16:D16)&gt;0,IF($J$3&lt;&gt;0,"入力を確認",IF(立替明細!B16&gt;$B$3,"基準日より後",IF(F18&gt;0,"過精算",IF(E18&gt;0,IF(D18&gt;0,"一部精算","未精算"),IF(C18=0,"精算不要","精算済"))))),"")</f>
        <v/>
      </c>
      <c r="I18" s="1"/>
      <c r="J18" s="1"/>
    </row>
    <row r="19" customFormat="false" ht="40" hidden="false" customHeight="true" outlineLevel="0" collapsed="false">
      <c r="A19" s="1" t="str">
        <f aca="false">IF(COUNTA(立替明細!A17:D17)&gt;0,立替明細!A17,"")</f>
        <v/>
      </c>
      <c r="B19" s="7" t="str">
        <f aca="false">IF(COUNTA(立替明細!A17:D17)&gt;0,CLEAN(立替明細!C17),"")</f>
        <v/>
      </c>
      <c r="C19" s="4" t="str">
        <f aca="false">IF(COUNTA(立替明細!A17:D17)&gt;0,IF($J$3&lt;&gt;0,NA(),IF(立替明細!B17&gt;$B$3,"",立替明細!D17)),"")</f>
        <v/>
      </c>
      <c r="D19" s="4" t="str">
        <f aca="false">IF(COUNTA(立替明細!A17:D17)&gt;0,IF($J$3&lt;&gt;0,NA(),IF(立替明細!B17&gt;$B$3,"",SUMIFS(精算受取!$H$8:$H$107,精算受取!$B$8:$B$107,A19))),"")</f>
        <v/>
      </c>
      <c r="E19" s="4" t="str">
        <f aca="false">IF(COUNTA(立替明細!A17:D17)&gt;0,IF($J$3&lt;&gt;0,NA(),IF(立替明細!B17&gt;$B$3,"",MAX(0,C19-D19))),"")</f>
        <v/>
      </c>
      <c r="F19" s="4" t="str">
        <f aca="false">IF(COUNTA(立替明細!A17:D17)&gt;0,IF($J$3&lt;&gt;0,NA(),IF(立替明細!B17&gt;$B$3,"",MAX(0,D19-C19))),"")</f>
        <v/>
      </c>
      <c r="G19" s="8" t="str">
        <f aca="false">IF(COUNTA(立替明細!A17:D17)&gt;0,立替明細!B17,"")</f>
        <v/>
      </c>
      <c r="H19" s="1" t="str">
        <f aca="false">IF(COUNTA(立替明細!A17:D17)&gt;0,IF($J$3&lt;&gt;0,"入力を確認",IF(立替明細!B17&gt;$B$3,"基準日より後",IF(F19&gt;0,"過精算",IF(E19&gt;0,IF(D19&gt;0,"一部精算","未精算"),IF(C19=0,"精算不要","精算済"))))),"")</f>
        <v/>
      </c>
      <c r="I19" s="1"/>
      <c r="J19" s="1"/>
    </row>
    <row r="20" customFormat="false" ht="40" hidden="false" customHeight="true" outlineLevel="0" collapsed="false">
      <c r="A20" s="1" t="str">
        <f aca="false">IF(COUNTA(立替明細!A18:D18)&gt;0,立替明細!A18,"")</f>
        <v/>
      </c>
      <c r="B20" s="7" t="str">
        <f aca="false">IF(COUNTA(立替明細!A18:D18)&gt;0,CLEAN(立替明細!C18),"")</f>
        <v/>
      </c>
      <c r="C20" s="4" t="str">
        <f aca="false">IF(COUNTA(立替明細!A18:D18)&gt;0,IF($J$3&lt;&gt;0,NA(),IF(立替明細!B18&gt;$B$3,"",立替明細!D18)),"")</f>
        <v/>
      </c>
      <c r="D20" s="4" t="str">
        <f aca="false">IF(COUNTA(立替明細!A18:D18)&gt;0,IF($J$3&lt;&gt;0,NA(),IF(立替明細!B18&gt;$B$3,"",SUMIFS(精算受取!$H$8:$H$107,精算受取!$B$8:$B$107,A20))),"")</f>
        <v/>
      </c>
      <c r="E20" s="4" t="str">
        <f aca="false">IF(COUNTA(立替明細!A18:D18)&gt;0,IF($J$3&lt;&gt;0,NA(),IF(立替明細!B18&gt;$B$3,"",MAX(0,C20-D20))),"")</f>
        <v/>
      </c>
      <c r="F20" s="4" t="str">
        <f aca="false">IF(COUNTA(立替明細!A18:D18)&gt;0,IF($J$3&lt;&gt;0,NA(),IF(立替明細!B18&gt;$B$3,"",MAX(0,D20-C20))),"")</f>
        <v/>
      </c>
      <c r="G20" s="8" t="str">
        <f aca="false">IF(COUNTA(立替明細!A18:D18)&gt;0,立替明細!B18,"")</f>
        <v/>
      </c>
      <c r="H20" s="1" t="str">
        <f aca="false">IF(COUNTA(立替明細!A18:D18)&gt;0,IF($J$3&lt;&gt;0,"入力を確認",IF(立替明細!B18&gt;$B$3,"基準日より後",IF(F20&gt;0,"過精算",IF(E20&gt;0,IF(D20&gt;0,"一部精算","未精算"),IF(C20=0,"精算不要","精算済"))))),"")</f>
        <v/>
      </c>
      <c r="I20" s="1"/>
      <c r="J20" s="1"/>
    </row>
    <row r="21" customFormat="false" ht="40" hidden="false" customHeight="true" outlineLevel="0" collapsed="false">
      <c r="A21" s="1" t="str">
        <f aca="false">IF(COUNTA(立替明細!A19:D19)&gt;0,立替明細!A19,"")</f>
        <v/>
      </c>
      <c r="B21" s="7" t="str">
        <f aca="false">IF(COUNTA(立替明細!A19:D19)&gt;0,CLEAN(立替明細!C19),"")</f>
        <v/>
      </c>
      <c r="C21" s="4" t="str">
        <f aca="false">IF(COUNTA(立替明細!A19:D19)&gt;0,IF($J$3&lt;&gt;0,NA(),IF(立替明細!B19&gt;$B$3,"",立替明細!D19)),"")</f>
        <v/>
      </c>
      <c r="D21" s="4" t="str">
        <f aca="false">IF(COUNTA(立替明細!A19:D19)&gt;0,IF($J$3&lt;&gt;0,NA(),IF(立替明細!B19&gt;$B$3,"",SUMIFS(精算受取!$H$8:$H$107,精算受取!$B$8:$B$107,A21))),"")</f>
        <v/>
      </c>
      <c r="E21" s="4" t="str">
        <f aca="false">IF(COUNTA(立替明細!A19:D19)&gt;0,IF($J$3&lt;&gt;0,NA(),IF(立替明細!B19&gt;$B$3,"",MAX(0,C21-D21))),"")</f>
        <v/>
      </c>
      <c r="F21" s="4" t="str">
        <f aca="false">IF(COUNTA(立替明細!A19:D19)&gt;0,IF($J$3&lt;&gt;0,NA(),IF(立替明細!B19&gt;$B$3,"",MAX(0,D21-C21))),"")</f>
        <v/>
      </c>
      <c r="G21" s="8" t="str">
        <f aca="false">IF(COUNTA(立替明細!A19:D19)&gt;0,立替明細!B19,"")</f>
        <v/>
      </c>
      <c r="H21" s="1" t="str">
        <f aca="false">IF(COUNTA(立替明細!A19:D19)&gt;0,IF($J$3&lt;&gt;0,"入力を確認",IF(立替明細!B19&gt;$B$3,"基準日より後",IF(F21&gt;0,"過精算",IF(E21&gt;0,IF(D21&gt;0,"一部精算","未精算"),IF(C21=0,"精算不要","精算済"))))),"")</f>
        <v/>
      </c>
      <c r="I21" s="1"/>
      <c r="J21" s="1"/>
    </row>
    <row r="22" customFormat="false" ht="40" hidden="false" customHeight="true" outlineLevel="0" collapsed="false">
      <c r="A22" s="1" t="str">
        <f aca="false">IF(COUNTA(立替明細!A20:D20)&gt;0,立替明細!A20,"")</f>
        <v/>
      </c>
      <c r="B22" s="7" t="str">
        <f aca="false">IF(COUNTA(立替明細!A20:D20)&gt;0,CLEAN(立替明細!C20),"")</f>
        <v/>
      </c>
      <c r="C22" s="4" t="str">
        <f aca="false">IF(COUNTA(立替明細!A20:D20)&gt;0,IF($J$3&lt;&gt;0,NA(),IF(立替明細!B20&gt;$B$3,"",立替明細!D20)),"")</f>
        <v/>
      </c>
      <c r="D22" s="4" t="str">
        <f aca="false">IF(COUNTA(立替明細!A20:D20)&gt;0,IF($J$3&lt;&gt;0,NA(),IF(立替明細!B20&gt;$B$3,"",SUMIFS(精算受取!$H$8:$H$107,精算受取!$B$8:$B$107,A22))),"")</f>
        <v/>
      </c>
      <c r="E22" s="4" t="str">
        <f aca="false">IF(COUNTA(立替明細!A20:D20)&gt;0,IF($J$3&lt;&gt;0,NA(),IF(立替明細!B20&gt;$B$3,"",MAX(0,C22-D22))),"")</f>
        <v/>
      </c>
      <c r="F22" s="4" t="str">
        <f aca="false">IF(COUNTA(立替明細!A20:D20)&gt;0,IF($J$3&lt;&gt;0,NA(),IF(立替明細!B20&gt;$B$3,"",MAX(0,D22-C22))),"")</f>
        <v/>
      </c>
      <c r="G22" s="8" t="str">
        <f aca="false">IF(COUNTA(立替明細!A20:D20)&gt;0,立替明細!B20,"")</f>
        <v/>
      </c>
      <c r="H22" s="1" t="str">
        <f aca="false">IF(COUNTA(立替明細!A20:D20)&gt;0,IF($J$3&lt;&gt;0,"入力を確認",IF(立替明細!B20&gt;$B$3,"基準日より後",IF(F22&gt;0,"過精算",IF(E22&gt;0,IF(D22&gt;0,"一部精算","未精算"),IF(C22=0,"精算不要","精算済"))))),"")</f>
        <v/>
      </c>
      <c r="I22" s="1"/>
      <c r="J22" s="1"/>
    </row>
    <row r="23" customFormat="false" ht="40" hidden="false" customHeight="true" outlineLevel="0" collapsed="false">
      <c r="A23" s="1" t="str">
        <f aca="false">IF(COUNTA(立替明細!A21:D21)&gt;0,立替明細!A21,"")</f>
        <v/>
      </c>
      <c r="B23" s="7" t="str">
        <f aca="false">IF(COUNTA(立替明細!A21:D21)&gt;0,CLEAN(立替明細!C21),"")</f>
        <v/>
      </c>
      <c r="C23" s="4" t="str">
        <f aca="false">IF(COUNTA(立替明細!A21:D21)&gt;0,IF($J$3&lt;&gt;0,NA(),IF(立替明細!B21&gt;$B$3,"",立替明細!D21)),"")</f>
        <v/>
      </c>
      <c r="D23" s="4" t="str">
        <f aca="false">IF(COUNTA(立替明細!A21:D21)&gt;0,IF($J$3&lt;&gt;0,NA(),IF(立替明細!B21&gt;$B$3,"",SUMIFS(精算受取!$H$8:$H$107,精算受取!$B$8:$B$107,A23))),"")</f>
        <v/>
      </c>
      <c r="E23" s="4" t="str">
        <f aca="false">IF(COUNTA(立替明細!A21:D21)&gt;0,IF($J$3&lt;&gt;0,NA(),IF(立替明細!B21&gt;$B$3,"",MAX(0,C23-D23))),"")</f>
        <v/>
      </c>
      <c r="F23" s="4" t="str">
        <f aca="false">IF(COUNTA(立替明細!A21:D21)&gt;0,IF($J$3&lt;&gt;0,NA(),IF(立替明細!B21&gt;$B$3,"",MAX(0,D23-C23))),"")</f>
        <v/>
      </c>
      <c r="G23" s="8" t="str">
        <f aca="false">IF(COUNTA(立替明細!A21:D21)&gt;0,立替明細!B21,"")</f>
        <v/>
      </c>
      <c r="H23" s="1" t="str">
        <f aca="false">IF(COUNTA(立替明細!A21:D21)&gt;0,IF($J$3&lt;&gt;0,"入力を確認",IF(立替明細!B21&gt;$B$3,"基準日より後",IF(F23&gt;0,"過精算",IF(E23&gt;0,IF(D23&gt;0,"一部精算","未精算"),IF(C23=0,"精算不要","精算済"))))),"")</f>
        <v/>
      </c>
      <c r="I23" s="1"/>
      <c r="J23" s="1"/>
    </row>
    <row r="24" customFormat="false" ht="40" hidden="false" customHeight="true" outlineLevel="0" collapsed="false">
      <c r="A24" s="1" t="str">
        <f aca="false">IF(COUNTA(立替明細!A22:D22)&gt;0,立替明細!A22,"")</f>
        <v/>
      </c>
      <c r="B24" s="7" t="str">
        <f aca="false">IF(COUNTA(立替明細!A22:D22)&gt;0,CLEAN(立替明細!C22),"")</f>
        <v/>
      </c>
      <c r="C24" s="4" t="str">
        <f aca="false">IF(COUNTA(立替明細!A22:D22)&gt;0,IF($J$3&lt;&gt;0,NA(),IF(立替明細!B22&gt;$B$3,"",立替明細!D22)),"")</f>
        <v/>
      </c>
      <c r="D24" s="4" t="str">
        <f aca="false">IF(COUNTA(立替明細!A22:D22)&gt;0,IF($J$3&lt;&gt;0,NA(),IF(立替明細!B22&gt;$B$3,"",SUMIFS(精算受取!$H$8:$H$107,精算受取!$B$8:$B$107,A24))),"")</f>
        <v/>
      </c>
      <c r="E24" s="4" t="str">
        <f aca="false">IF(COUNTA(立替明細!A22:D22)&gt;0,IF($J$3&lt;&gt;0,NA(),IF(立替明細!B22&gt;$B$3,"",MAX(0,C24-D24))),"")</f>
        <v/>
      </c>
      <c r="F24" s="4" t="str">
        <f aca="false">IF(COUNTA(立替明細!A22:D22)&gt;0,IF($J$3&lt;&gt;0,NA(),IF(立替明細!B22&gt;$B$3,"",MAX(0,D24-C24))),"")</f>
        <v/>
      </c>
      <c r="G24" s="8" t="str">
        <f aca="false">IF(COUNTA(立替明細!A22:D22)&gt;0,立替明細!B22,"")</f>
        <v/>
      </c>
      <c r="H24" s="1" t="str">
        <f aca="false">IF(COUNTA(立替明細!A22:D22)&gt;0,IF($J$3&lt;&gt;0,"入力を確認",IF(立替明細!B22&gt;$B$3,"基準日より後",IF(F24&gt;0,"過精算",IF(E24&gt;0,IF(D24&gt;0,"一部精算","未精算"),IF(C24=0,"精算不要","精算済"))))),"")</f>
        <v/>
      </c>
      <c r="I24" s="1"/>
      <c r="J24" s="1"/>
    </row>
    <row r="25" customFormat="false" ht="40" hidden="false" customHeight="true" outlineLevel="0" collapsed="false">
      <c r="A25" s="1" t="str">
        <f aca="false">IF(COUNTA(立替明細!A23:D23)&gt;0,立替明細!A23,"")</f>
        <v/>
      </c>
      <c r="B25" s="7" t="str">
        <f aca="false">IF(COUNTA(立替明細!A23:D23)&gt;0,CLEAN(立替明細!C23),"")</f>
        <v/>
      </c>
      <c r="C25" s="4" t="str">
        <f aca="false">IF(COUNTA(立替明細!A23:D23)&gt;0,IF($J$3&lt;&gt;0,NA(),IF(立替明細!B23&gt;$B$3,"",立替明細!D23)),"")</f>
        <v/>
      </c>
      <c r="D25" s="4" t="str">
        <f aca="false">IF(COUNTA(立替明細!A23:D23)&gt;0,IF($J$3&lt;&gt;0,NA(),IF(立替明細!B23&gt;$B$3,"",SUMIFS(精算受取!$H$8:$H$107,精算受取!$B$8:$B$107,A25))),"")</f>
        <v/>
      </c>
      <c r="E25" s="4" t="str">
        <f aca="false">IF(COUNTA(立替明細!A23:D23)&gt;0,IF($J$3&lt;&gt;0,NA(),IF(立替明細!B23&gt;$B$3,"",MAX(0,C25-D25))),"")</f>
        <v/>
      </c>
      <c r="F25" s="4" t="str">
        <f aca="false">IF(COUNTA(立替明細!A23:D23)&gt;0,IF($J$3&lt;&gt;0,NA(),IF(立替明細!B23&gt;$B$3,"",MAX(0,D25-C25))),"")</f>
        <v/>
      </c>
      <c r="G25" s="8" t="str">
        <f aca="false">IF(COUNTA(立替明細!A23:D23)&gt;0,立替明細!B23,"")</f>
        <v/>
      </c>
      <c r="H25" s="1" t="str">
        <f aca="false">IF(COUNTA(立替明細!A23:D23)&gt;0,IF($J$3&lt;&gt;0,"入力を確認",IF(立替明細!B23&gt;$B$3,"基準日より後",IF(F25&gt;0,"過精算",IF(E25&gt;0,IF(D25&gt;0,"一部精算","未精算"),IF(C25=0,"精算不要","精算済"))))),"")</f>
        <v/>
      </c>
      <c r="I25" s="1"/>
      <c r="J25" s="1"/>
    </row>
    <row r="26" customFormat="false" ht="40" hidden="false" customHeight="true" outlineLevel="0" collapsed="false">
      <c r="A26" s="1" t="str">
        <f aca="false">IF(COUNTA(立替明細!A24:D24)&gt;0,立替明細!A24,"")</f>
        <v/>
      </c>
      <c r="B26" s="7" t="str">
        <f aca="false">IF(COUNTA(立替明細!A24:D24)&gt;0,CLEAN(立替明細!C24),"")</f>
        <v/>
      </c>
      <c r="C26" s="4" t="str">
        <f aca="false">IF(COUNTA(立替明細!A24:D24)&gt;0,IF($J$3&lt;&gt;0,NA(),IF(立替明細!B24&gt;$B$3,"",立替明細!D24)),"")</f>
        <v/>
      </c>
      <c r="D26" s="4" t="str">
        <f aca="false">IF(COUNTA(立替明細!A24:D24)&gt;0,IF($J$3&lt;&gt;0,NA(),IF(立替明細!B24&gt;$B$3,"",SUMIFS(精算受取!$H$8:$H$107,精算受取!$B$8:$B$107,A26))),"")</f>
        <v/>
      </c>
      <c r="E26" s="4" t="str">
        <f aca="false">IF(COUNTA(立替明細!A24:D24)&gt;0,IF($J$3&lt;&gt;0,NA(),IF(立替明細!B24&gt;$B$3,"",MAX(0,C26-D26))),"")</f>
        <v/>
      </c>
      <c r="F26" s="4" t="str">
        <f aca="false">IF(COUNTA(立替明細!A24:D24)&gt;0,IF($J$3&lt;&gt;0,NA(),IF(立替明細!B24&gt;$B$3,"",MAX(0,D26-C26))),"")</f>
        <v/>
      </c>
      <c r="G26" s="8" t="str">
        <f aca="false">IF(COUNTA(立替明細!A24:D24)&gt;0,立替明細!B24,"")</f>
        <v/>
      </c>
      <c r="H26" s="1" t="str">
        <f aca="false">IF(COUNTA(立替明細!A24:D24)&gt;0,IF($J$3&lt;&gt;0,"入力を確認",IF(立替明細!B24&gt;$B$3,"基準日より後",IF(F26&gt;0,"過精算",IF(E26&gt;0,IF(D26&gt;0,"一部精算","未精算"),IF(C26=0,"精算不要","精算済"))))),"")</f>
        <v/>
      </c>
      <c r="I26" s="1"/>
      <c r="J26" s="1"/>
    </row>
    <row r="27" customFormat="false" ht="40" hidden="false" customHeight="true" outlineLevel="0" collapsed="false">
      <c r="A27" s="1" t="str">
        <f aca="false">IF(COUNTA(立替明細!A25:D25)&gt;0,立替明細!A25,"")</f>
        <v/>
      </c>
      <c r="B27" s="7" t="str">
        <f aca="false">IF(COUNTA(立替明細!A25:D25)&gt;0,CLEAN(立替明細!C25),"")</f>
        <v/>
      </c>
      <c r="C27" s="4" t="str">
        <f aca="false">IF(COUNTA(立替明細!A25:D25)&gt;0,IF($J$3&lt;&gt;0,NA(),IF(立替明細!B25&gt;$B$3,"",立替明細!D25)),"")</f>
        <v/>
      </c>
      <c r="D27" s="4" t="str">
        <f aca="false">IF(COUNTA(立替明細!A25:D25)&gt;0,IF($J$3&lt;&gt;0,NA(),IF(立替明細!B25&gt;$B$3,"",SUMIFS(精算受取!$H$8:$H$107,精算受取!$B$8:$B$107,A27))),"")</f>
        <v/>
      </c>
      <c r="E27" s="4" t="str">
        <f aca="false">IF(COUNTA(立替明細!A25:D25)&gt;0,IF($J$3&lt;&gt;0,NA(),IF(立替明細!B25&gt;$B$3,"",MAX(0,C27-D27))),"")</f>
        <v/>
      </c>
      <c r="F27" s="4" t="str">
        <f aca="false">IF(COUNTA(立替明細!A25:D25)&gt;0,IF($J$3&lt;&gt;0,NA(),IF(立替明細!B25&gt;$B$3,"",MAX(0,D27-C27))),"")</f>
        <v/>
      </c>
      <c r="G27" s="8" t="str">
        <f aca="false">IF(COUNTA(立替明細!A25:D25)&gt;0,立替明細!B25,"")</f>
        <v/>
      </c>
      <c r="H27" s="1" t="str">
        <f aca="false">IF(COUNTA(立替明細!A25:D25)&gt;0,IF($J$3&lt;&gt;0,"入力を確認",IF(立替明細!B25&gt;$B$3,"基準日より後",IF(F27&gt;0,"過精算",IF(E27&gt;0,IF(D27&gt;0,"一部精算","未精算"),IF(C27=0,"精算不要","精算済"))))),"")</f>
        <v/>
      </c>
      <c r="I27" s="1"/>
      <c r="J27" s="1"/>
    </row>
    <row r="28" customFormat="false" ht="40" hidden="false" customHeight="true" outlineLevel="0" collapsed="false">
      <c r="A28" s="1" t="str">
        <f aca="false">IF(COUNTA(立替明細!A26:D26)&gt;0,立替明細!A26,"")</f>
        <v/>
      </c>
      <c r="B28" s="7" t="str">
        <f aca="false">IF(COUNTA(立替明細!A26:D26)&gt;0,CLEAN(立替明細!C26),"")</f>
        <v/>
      </c>
      <c r="C28" s="4" t="str">
        <f aca="false">IF(COUNTA(立替明細!A26:D26)&gt;0,IF($J$3&lt;&gt;0,NA(),IF(立替明細!B26&gt;$B$3,"",立替明細!D26)),"")</f>
        <v/>
      </c>
      <c r="D28" s="4" t="str">
        <f aca="false">IF(COUNTA(立替明細!A26:D26)&gt;0,IF($J$3&lt;&gt;0,NA(),IF(立替明細!B26&gt;$B$3,"",SUMIFS(精算受取!$H$8:$H$107,精算受取!$B$8:$B$107,A28))),"")</f>
        <v/>
      </c>
      <c r="E28" s="4" t="str">
        <f aca="false">IF(COUNTA(立替明細!A26:D26)&gt;0,IF($J$3&lt;&gt;0,NA(),IF(立替明細!B26&gt;$B$3,"",MAX(0,C28-D28))),"")</f>
        <v/>
      </c>
      <c r="F28" s="4" t="str">
        <f aca="false">IF(COUNTA(立替明細!A26:D26)&gt;0,IF($J$3&lt;&gt;0,NA(),IF(立替明細!B26&gt;$B$3,"",MAX(0,D28-C28))),"")</f>
        <v/>
      </c>
      <c r="G28" s="8" t="str">
        <f aca="false">IF(COUNTA(立替明細!A26:D26)&gt;0,立替明細!B26,"")</f>
        <v/>
      </c>
      <c r="H28" s="1" t="str">
        <f aca="false">IF(COUNTA(立替明細!A26:D26)&gt;0,IF($J$3&lt;&gt;0,"入力を確認",IF(立替明細!B26&gt;$B$3,"基準日より後",IF(F28&gt;0,"過精算",IF(E28&gt;0,IF(D28&gt;0,"一部精算","未精算"),IF(C28=0,"精算不要","精算済"))))),"")</f>
        <v/>
      </c>
      <c r="I28" s="1"/>
      <c r="J28" s="1"/>
    </row>
    <row r="29" customFormat="false" ht="40" hidden="false" customHeight="true" outlineLevel="0" collapsed="false">
      <c r="A29" s="1" t="str">
        <f aca="false">IF(COUNTA(立替明細!A27:D27)&gt;0,立替明細!A27,"")</f>
        <v/>
      </c>
      <c r="B29" s="7" t="str">
        <f aca="false">IF(COUNTA(立替明細!A27:D27)&gt;0,CLEAN(立替明細!C27),"")</f>
        <v/>
      </c>
      <c r="C29" s="4" t="str">
        <f aca="false">IF(COUNTA(立替明細!A27:D27)&gt;0,IF($J$3&lt;&gt;0,NA(),IF(立替明細!B27&gt;$B$3,"",立替明細!D27)),"")</f>
        <v/>
      </c>
      <c r="D29" s="4" t="str">
        <f aca="false">IF(COUNTA(立替明細!A27:D27)&gt;0,IF($J$3&lt;&gt;0,NA(),IF(立替明細!B27&gt;$B$3,"",SUMIFS(精算受取!$H$8:$H$107,精算受取!$B$8:$B$107,A29))),"")</f>
        <v/>
      </c>
      <c r="E29" s="4" t="str">
        <f aca="false">IF(COUNTA(立替明細!A27:D27)&gt;0,IF($J$3&lt;&gt;0,NA(),IF(立替明細!B27&gt;$B$3,"",MAX(0,C29-D29))),"")</f>
        <v/>
      </c>
      <c r="F29" s="4" t="str">
        <f aca="false">IF(COUNTA(立替明細!A27:D27)&gt;0,IF($J$3&lt;&gt;0,NA(),IF(立替明細!B27&gt;$B$3,"",MAX(0,D29-C29))),"")</f>
        <v/>
      </c>
      <c r="G29" s="8" t="str">
        <f aca="false">IF(COUNTA(立替明細!A27:D27)&gt;0,立替明細!B27,"")</f>
        <v/>
      </c>
      <c r="H29" s="1" t="str">
        <f aca="false">IF(COUNTA(立替明細!A27:D27)&gt;0,IF($J$3&lt;&gt;0,"入力を確認",IF(立替明細!B27&gt;$B$3,"基準日より後",IF(F29&gt;0,"過精算",IF(E29&gt;0,IF(D29&gt;0,"一部精算","未精算"),IF(C29=0,"精算不要","精算済"))))),"")</f>
        <v/>
      </c>
      <c r="I29" s="1"/>
      <c r="J29" s="1"/>
    </row>
    <row r="30" customFormat="false" ht="40" hidden="false" customHeight="true" outlineLevel="0" collapsed="false">
      <c r="A30" s="1" t="str">
        <f aca="false">IF(COUNTA(立替明細!A28:D28)&gt;0,立替明細!A28,"")</f>
        <v/>
      </c>
      <c r="B30" s="7" t="str">
        <f aca="false">IF(COUNTA(立替明細!A28:D28)&gt;0,CLEAN(立替明細!C28),"")</f>
        <v/>
      </c>
      <c r="C30" s="4" t="str">
        <f aca="false">IF(COUNTA(立替明細!A28:D28)&gt;0,IF($J$3&lt;&gt;0,NA(),IF(立替明細!B28&gt;$B$3,"",立替明細!D28)),"")</f>
        <v/>
      </c>
      <c r="D30" s="4" t="str">
        <f aca="false">IF(COUNTA(立替明細!A28:D28)&gt;0,IF($J$3&lt;&gt;0,NA(),IF(立替明細!B28&gt;$B$3,"",SUMIFS(精算受取!$H$8:$H$107,精算受取!$B$8:$B$107,A30))),"")</f>
        <v/>
      </c>
      <c r="E30" s="4" t="str">
        <f aca="false">IF(COUNTA(立替明細!A28:D28)&gt;0,IF($J$3&lt;&gt;0,NA(),IF(立替明細!B28&gt;$B$3,"",MAX(0,C30-D30))),"")</f>
        <v/>
      </c>
      <c r="F30" s="4" t="str">
        <f aca="false">IF(COUNTA(立替明細!A28:D28)&gt;0,IF($J$3&lt;&gt;0,NA(),IF(立替明細!B28&gt;$B$3,"",MAX(0,D30-C30))),"")</f>
        <v/>
      </c>
      <c r="G30" s="8" t="str">
        <f aca="false">IF(COUNTA(立替明細!A28:D28)&gt;0,立替明細!B28,"")</f>
        <v/>
      </c>
      <c r="H30" s="1" t="str">
        <f aca="false">IF(COUNTA(立替明細!A28:D28)&gt;0,IF($J$3&lt;&gt;0,"入力を確認",IF(立替明細!B28&gt;$B$3,"基準日より後",IF(F30&gt;0,"過精算",IF(E30&gt;0,IF(D30&gt;0,"一部精算","未精算"),IF(C30=0,"精算不要","精算済"))))),"")</f>
        <v/>
      </c>
      <c r="I30" s="1"/>
      <c r="J30" s="1"/>
    </row>
    <row r="31" customFormat="false" ht="40" hidden="false" customHeight="true" outlineLevel="0" collapsed="false">
      <c r="A31" s="1" t="str">
        <f aca="false">IF(COUNTA(立替明細!A29:D29)&gt;0,立替明細!A29,"")</f>
        <v/>
      </c>
      <c r="B31" s="7" t="str">
        <f aca="false">IF(COUNTA(立替明細!A29:D29)&gt;0,CLEAN(立替明細!C29),"")</f>
        <v/>
      </c>
      <c r="C31" s="4" t="str">
        <f aca="false">IF(COUNTA(立替明細!A29:D29)&gt;0,IF($J$3&lt;&gt;0,NA(),IF(立替明細!B29&gt;$B$3,"",立替明細!D29)),"")</f>
        <v/>
      </c>
      <c r="D31" s="4" t="str">
        <f aca="false">IF(COUNTA(立替明細!A29:D29)&gt;0,IF($J$3&lt;&gt;0,NA(),IF(立替明細!B29&gt;$B$3,"",SUMIFS(精算受取!$H$8:$H$107,精算受取!$B$8:$B$107,A31))),"")</f>
        <v/>
      </c>
      <c r="E31" s="4" t="str">
        <f aca="false">IF(COUNTA(立替明細!A29:D29)&gt;0,IF($J$3&lt;&gt;0,NA(),IF(立替明細!B29&gt;$B$3,"",MAX(0,C31-D31))),"")</f>
        <v/>
      </c>
      <c r="F31" s="4" t="str">
        <f aca="false">IF(COUNTA(立替明細!A29:D29)&gt;0,IF($J$3&lt;&gt;0,NA(),IF(立替明細!B29&gt;$B$3,"",MAX(0,D31-C31))),"")</f>
        <v/>
      </c>
      <c r="G31" s="8" t="str">
        <f aca="false">IF(COUNTA(立替明細!A29:D29)&gt;0,立替明細!B29,"")</f>
        <v/>
      </c>
      <c r="H31" s="1" t="str">
        <f aca="false">IF(COUNTA(立替明細!A29:D29)&gt;0,IF($J$3&lt;&gt;0,"入力を確認",IF(立替明細!B29&gt;$B$3,"基準日より後",IF(F31&gt;0,"過精算",IF(E31&gt;0,IF(D31&gt;0,"一部精算","未精算"),IF(C31=0,"精算不要","精算済"))))),"")</f>
        <v/>
      </c>
      <c r="I31" s="1"/>
      <c r="J31" s="1"/>
    </row>
    <row r="32" customFormat="false" ht="40" hidden="false" customHeight="true" outlineLevel="0" collapsed="false">
      <c r="A32" s="1" t="str">
        <f aca="false">IF(COUNTA(立替明細!A30:D30)&gt;0,立替明細!A30,"")</f>
        <v/>
      </c>
      <c r="B32" s="7" t="str">
        <f aca="false">IF(COUNTA(立替明細!A30:D30)&gt;0,CLEAN(立替明細!C30),"")</f>
        <v/>
      </c>
      <c r="C32" s="4" t="str">
        <f aca="false">IF(COUNTA(立替明細!A30:D30)&gt;0,IF($J$3&lt;&gt;0,NA(),IF(立替明細!B30&gt;$B$3,"",立替明細!D30)),"")</f>
        <v/>
      </c>
      <c r="D32" s="4" t="str">
        <f aca="false">IF(COUNTA(立替明細!A30:D30)&gt;0,IF($J$3&lt;&gt;0,NA(),IF(立替明細!B30&gt;$B$3,"",SUMIFS(精算受取!$H$8:$H$107,精算受取!$B$8:$B$107,A32))),"")</f>
        <v/>
      </c>
      <c r="E32" s="4" t="str">
        <f aca="false">IF(COUNTA(立替明細!A30:D30)&gt;0,IF($J$3&lt;&gt;0,NA(),IF(立替明細!B30&gt;$B$3,"",MAX(0,C32-D32))),"")</f>
        <v/>
      </c>
      <c r="F32" s="4" t="str">
        <f aca="false">IF(COUNTA(立替明細!A30:D30)&gt;0,IF($J$3&lt;&gt;0,NA(),IF(立替明細!B30&gt;$B$3,"",MAX(0,D32-C32))),"")</f>
        <v/>
      </c>
      <c r="G32" s="8" t="str">
        <f aca="false">IF(COUNTA(立替明細!A30:D30)&gt;0,立替明細!B30,"")</f>
        <v/>
      </c>
      <c r="H32" s="1" t="str">
        <f aca="false">IF(COUNTA(立替明細!A30:D30)&gt;0,IF($J$3&lt;&gt;0,"入力を確認",IF(立替明細!B30&gt;$B$3,"基準日より後",IF(F32&gt;0,"過精算",IF(E32&gt;0,IF(D32&gt;0,"一部精算","未精算"),IF(C32=0,"精算不要","精算済"))))),"")</f>
        <v/>
      </c>
      <c r="I32" s="1"/>
      <c r="J32" s="1"/>
    </row>
    <row r="33" customFormat="false" ht="40" hidden="false" customHeight="true" outlineLevel="0" collapsed="false">
      <c r="A33" s="1" t="str">
        <f aca="false">IF(COUNTA(立替明細!A31:D31)&gt;0,立替明細!A31,"")</f>
        <v/>
      </c>
      <c r="B33" s="7" t="str">
        <f aca="false">IF(COUNTA(立替明細!A31:D31)&gt;0,CLEAN(立替明細!C31),"")</f>
        <v/>
      </c>
      <c r="C33" s="4" t="str">
        <f aca="false">IF(COUNTA(立替明細!A31:D31)&gt;0,IF($J$3&lt;&gt;0,NA(),IF(立替明細!B31&gt;$B$3,"",立替明細!D31)),"")</f>
        <v/>
      </c>
      <c r="D33" s="4" t="str">
        <f aca="false">IF(COUNTA(立替明細!A31:D31)&gt;0,IF($J$3&lt;&gt;0,NA(),IF(立替明細!B31&gt;$B$3,"",SUMIFS(精算受取!$H$8:$H$107,精算受取!$B$8:$B$107,A33))),"")</f>
        <v/>
      </c>
      <c r="E33" s="4" t="str">
        <f aca="false">IF(COUNTA(立替明細!A31:D31)&gt;0,IF($J$3&lt;&gt;0,NA(),IF(立替明細!B31&gt;$B$3,"",MAX(0,C33-D33))),"")</f>
        <v/>
      </c>
      <c r="F33" s="4" t="str">
        <f aca="false">IF(COUNTA(立替明細!A31:D31)&gt;0,IF($J$3&lt;&gt;0,NA(),IF(立替明細!B31&gt;$B$3,"",MAX(0,D33-C33))),"")</f>
        <v/>
      </c>
      <c r="G33" s="8" t="str">
        <f aca="false">IF(COUNTA(立替明細!A31:D31)&gt;0,立替明細!B31,"")</f>
        <v/>
      </c>
      <c r="H33" s="1" t="str">
        <f aca="false">IF(COUNTA(立替明細!A31:D31)&gt;0,IF($J$3&lt;&gt;0,"入力を確認",IF(立替明細!B31&gt;$B$3,"基準日より後",IF(F33&gt;0,"過精算",IF(E33&gt;0,IF(D33&gt;0,"一部精算","未精算"),IF(C33=0,"精算不要","精算済"))))),"")</f>
        <v/>
      </c>
      <c r="I33" s="1"/>
      <c r="J33" s="1"/>
    </row>
    <row r="34" customFormat="false" ht="40" hidden="false" customHeight="true" outlineLevel="0" collapsed="false">
      <c r="A34" s="1" t="str">
        <f aca="false">IF(COUNTA(立替明細!A32:D32)&gt;0,立替明細!A32,"")</f>
        <v/>
      </c>
      <c r="B34" s="7" t="str">
        <f aca="false">IF(COUNTA(立替明細!A32:D32)&gt;0,CLEAN(立替明細!C32),"")</f>
        <v/>
      </c>
      <c r="C34" s="4" t="str">
        <f aca="false">IF(COUNTA(立替明細!A32:D32)&gt;0,IF($J$3&lt;&gt;0,NA(),IF(立替明細!B32&gt;$B$3,"",立替明細!D32)),"")</f>
        <v/>
      </c>
      <c r="D34" s="4" t="str">
        <f aca="false">IF(COUNTA(立替明細!A32:D32)&gt;0,IF($J$3&lt;&gt;0,NA(),IF(立替明細!B32&gt;$B$3,"",SUMIFS(精算受取!$H$8:$H$107,精算受取!$B$8:$B$107,A34))),"")</f>
        <v/>
      </c>
      <c r="E34" s="4" t="str">
        <f aca="false">IF(COUNTA(立替明細!A32:D32)&gt;0,IF($J$3&lt;&gt;0,NA(),IF(立替明細!B32&gt;$B$3,"",MAX(0,C34-D34))),"")</f>
        <v/>
      </c>
      <c r="F34" s="4" t="str">
        <f aca="false">IF(COUNTA(立替明細!A32:D32)&gt;0,IF($J$3&lt;&gt;0,NA(),IF(立替明細!B32&gt;$B$3,"",MAX(0,D34-C34))),"")</f>
        <v/>
      </c>
      <c r="G34" s="8" t="str">
        <f aca="false">IF(COUNTA(立替明細!A32:D32)&gt;0,立替明細!B32,"")</f>
        <v/>
      </c>
      <c r="H34" s="1" t="str">
        <f aca="false">IF(COUNTA(立替明細!A32:D32)&gt;0,IF($J$3&lt;&gt;0,"入力を確認",IF(立替明細!B32&gt;$B$3,"基準日より後",IF(F34&gt;0,"過精算",IF(E34&gt;0,IF(D34&gt;0,"一部精算","未精算"),IF(C34=0,"精算不要","精算済"))))),"")</f>
        <v/>
      </c>
      <c r="I34" s="1"/>
      <c r="J34" s="1"/>
    </row>
    <row r="35" customFormat="false" ht="40" hidden="false" customHeight="true" outlineLevel="0" collapsed="false">
      <c r="A35" s="1" t="str">
        <f aca="false">IF(COUNTA(立替明細!A33:D33)&gt;0,立替明細!A33,"")</f>
        <v/>
      </c>
      <c r="B35" s="7" t="str">
        <f aca="false">IF(COUNTA(立替明細!A33:D33)&gt;0,CLEAN(立替明細!C33),"")</f>
        <v/>
      </c>
      <c r="C35" s="4" t="str">
        <f aca="false">IF(COUNTA(立替明細!A33:D33)&gt;0,IF($J$3&lt;&gt;0,NA(),IF(立替明細!B33&gt;$B$3,"",立替明細!D33)),"")</f>
        <v/>
      </c>
      <c r="D35" s="4" t="str">
        <f aca="false">IF(COUNTA(立替明細!A33:D33)&gt;0,IF($J$3&lt;&gt;0,NA(),IF(立替明細!B33&gt;$B$3,"",SUMIFS(精算受取!$H$8:$H$107,精算受取!$B$8:$B$107,A35))),"")</f>
        <v/>
      </c>
      <c r="E35" s="4" t="str">
        <f aca="false">IF(COUNTA(立替明細!A33:D33)&gt;0,IF($J$3&lt;&gt;0,NA(),IF(立替明細!B33&gt;$B$3,"",MAX(0,C35-D35))),"")</f>
        <v/>
      </c>
      <c r="F35" s="4" t="str">
        <f aca="false">IF(COUNTA(立替明細!A33:D33)&gt;0,IF($J$3&lt;&gt;0,NA(),IF(立替明細!B33&gt;$B$3,"",MAX(0,D35-C35))),"")</f>
        <v/>
      </c>
      <c r="G35" s="8" t="str">
        <f aca="false">IF(COUNTA(立替明細!A33:D33)&gt;0,立替明細!B33,"")</f>
        <v/>
      </c>
      <c r="H35" s="1" t="str">
        <f aca="false">IF(COUNTA(立替明細!A33:D33)&gt;0,IF($J$3&lt;&gt;0,"入力を確認",IF(立替明細!B33&gt;$B$3,"基準日より後",IF(F35&gt;0,"過精算",IF(E35&gt;0,IF(D35&gt;0,"一部精算","未精算"),IF(C35=0,"精算不要","精算済"))))),"")</f>
        <v/>
      </c>
      <c r="I35" s="1"/>
      <c r="J35" s="1"/>
    </row>
    <row r="36" customFormat="false" ht="40" hidden="false" customHeight="true" outlineLevel="0" collapsed="false">
      <c r="A36" s="1" t="str">
        <f aca="false">IF(COUNTA(立替明細!A34:D34)&gt;0,立替明細!A34,"")</f>
        <v/>
      </c>
      <c r="B36" s="7" t="str">
        <f aca="false">IF(COUNTA(立替明細!A34:D34)&gt;0,CLEAN(立替明細!C34),"")</f>
        <v/>
      </c>
      <c r="C36" s="4" t="str">
        <f aca="false">IF(COUNTA(立替明細!A34:D34)&gt;0,IF($J$3&lt;&gt;0,NA(),IF(立替明細!B34&gt;$B$3,"",立替明細!D34)),"")</f>
        <v/>
      </c>
      <c r="D36" s="4" t="str">
        <f aca="false">IF(COUNTA(立替明細!A34:D34)&gt;0,IF($J$3&lt;&gt;0,NA(),IF(立替明細!B34&gt;$B$3,"",SUMIFS(精算受取!$H$8:$H$107,精算受取!$B$8:$B$107,A36))),"")</f>
        <v/>
      </c>
      <c r="E36" s="4" t="str">
        <f aca="false">IF(COUNTA(立替明細!A34:D34)&gt;0,IF($J$3&lt;&gt;0,NA(),IF(立替明細!B34&gt;$B$3,"",MAX(0,C36-D36))),"")</f>
        <v/>
      </c>
      <c r="F36" s="4" t="str">
        <f aca="false">IF(COUNTA(立替明細!A34:D34)&gt;0,IF($J$3&lt;&gt;0,NA(),IF(立替明細!B34&gt;$B$3,"",MAX(0,D36-C36))),"")</f>
        <v/>
      </c>
      <c r="G36" s="8" t="str">
        <f aca="false">IF(COUNTA(立替明細!A34:D34)&gt;0,立替明細!B34,"")</f>
        <v/>
      </c>
      <c r="H36" s="1" t="str">
        <f aca="false">IF(COUNTA(立替明細!A34:D34)&gt;0,IF($J$3&lt;&gt;0,"入力を確認",IF(立替明細!B34&gt;$B$3,"基準日より後",IF(F36&gt;0,"過精算",IF(E36&gt;0,IF(D36&gt;0,"一部精算","未精算"),IF(C36=0,"精算不要","精算済"))))),"")</f>
        <v/>
      </c>
      <c r="I36" s="1"/>
      <c r="J36" s="1"/>
    </row>
    <row r="37" customFormat="false" ht="40" hidden="false" customHeight="true" outlineLevel="0" collapsed="false">
      <c r="A37" s="1" t="str">
        <f aca="false">IF(COUNTA(立替明細!A35:D35)&gt;0,立替明細!A35,"")</f>
        <v/>
      </c>
      <c r="B37" s="7" t="str">
        <f aca="false">IF(COUNTA(立替明細!A35:D35)&gt;0,CLEAN(立替明細!C35),"")</f>
        <v/>
      </c>
      <c r="C37" s="4" t="str">
        <f aca="false">IF(COUNTA(立替明細!A35:D35)&gt;0,IF($J$3&lt;&gt;0,NA(),IF(立替明細!B35&gt;$B$3,"",立替明細!D35)),"")</f>
        <v/>
      </c>
      <c r="D37" s="4" t="str">
        <f aca="false">IF(COUNTA(立替明細!A35:D35)&gt;0,IF($J$3&lt;&gt;0,NA(),IF(立替明細!B35&gt;$B$3,"",SUMIFS(精算受取!$H$8:$H$107,精算受取!$B$8:$B$107,A37))),"")</f>
        <v/>
      </c>
      <c r="E37" s="4" t="str">
        <f aca="false">IF(COUNTA(立替明細!A35:D35)&gt;0,IF($J$3&lt;&gt;0,NA(),IF(立替明細!B35&gt;$B$3,"",MAX(0,C37-D37))),"")</f>
        <v/>
      </c>
      <c r="F37" s="4" t="str">
        <f aca="false">IF(COUNTA(立替明細!A35:D35)&gt;0,IF($J$3&lt;&gt;0,NA(),IF(立替明細!B35&gt;$B$3,"",MAX(0,D37-C37))),"")</f>
        <v/>
      </c>
      <c r="G37" s="8" t="str">
        <f aca="false">IF(COUNTA(立替明細!A35:D35)&gt;0,立替明細!B35,"")</f>
        <v/>
      </c>
      <c r="H37" s="1" t="str">
        <f aca="false">IF(COUNTA(立替明細!A35:D35)&gt;0,IF($J$3&lt;&gt;0,"入力を確認",IF(立替明細!B35&gt;$B$3,"基準日より後",IF(F37&gt;0,"過精算",IF(E37&gt;0,IF(D37&gt;0,"一部精算","未精算"),IF(C37=0,"精算不要","精算済"))))),"")</f>
        <v/>
      </c>
      <c r="I37" s="1"/>
      <c r="J37" s="1"/>
    </row>
    <row r="38" customFormat="false" ht="40" hidden="false" customHeight="true" outlineLevel="0" collapsed="false">
      <c r="A38" s="1" t="str">
        <f aca="false">IF(COUNTA(立替明細!A36:D36)&gt;0,立替明細!A36,"")</f>
        <v/>
      </c>
      <c r="B38" s="7" t="str">
        <f aca="false">IF(COUNTA(立替明細!A36:D36)&gt;0,CLEAN(立替明細!C36),"")</f>
        <v/>
      </c>
      <c r="C38" s="4" t="str">
        <f aca="false">IF(COUNTA(立替明細!A36:D36)&gt;0,IF($J$3&lt;&gt;0,NA(),IF(立替明細!B36&gt;$B$3,"",立替明細!D36)),"")</f>
        <v/>
      </c>
      <c r="D38" s="4" t="str">
        <f aca="false">IF(COUNTA(立替明細!A36:D36)&gt;0,IF($J$3&lt;&gt;0,NA(),IF(立替明細!B36&gt;$B$3,"",SUMIFS(精算受取!$H$8:$H$107,精算受取!$B$8:$B$107,A38))),"")</f>
        <v/>
      </c>
      <c r="E38" s="4" t="str">
        <f aca="false">IF(COUNTA(立替明細!A36:D36)&gt;0,IF($J$3&lt;&gt;0,NA(),IF(立替明細!B36&gt;$B$3,"",MAX(0,C38-D38))),"")</f>
        <v/>
      </c>
      <c r="F38" s="4" t="str">
        <f aca="false">IF(COUNTA(立替明細!A36:D36)&gt;0,IF($J$3&lt;&gt;0,NA(),IF(立替明細!B36&gt;$B$3,"",MAX(0,D38-C38))),"")</f>
        <v/>
      </c>
      <c r="G38" s="8" t="str">
        <f aca="false">IF(COUNTA(立替明細!A36:D36)&gt;0,立替明細!B36,"")</f>
        <v/>
      </c>
      <c r="H38" s="1" t="str">
        <f aca="false">IF(COUNTA(立替明細!A36:D36)&gt;0,IF($J$3&lt;&gt;0,"入力を確認",IF(立替明細!B36&gt;$B$3,"基準日より後",IF(F38&gt;0,"過精算",IF(E38&gt;0,IF(D38&gt;0,"一部精算","未精算"),IF(C38=0,"精算不要","精算済"))))),"")</f>
        <v/>
      </c>
      <c r="I38" s="1"/>
      <c r="J38" s="1"/>
    </row>
    <row r="39" customFormat="false" ht="40" hidden="false" customHeight="true" outlineLevel="0" collapsed="false">
      <c r="A39" s="1" t="str">
        <f aca="false">IF(COUNTA(立替明細!A37:D37)&gt;0,立替明細!A37,"")</f>
        <v/>
      </c>
      <c r="B39" s="7" t="str">
        <f aca="false">IF(COUNTA(立替明細!A37:D37)&gt;0,CLEAN(立替明細!C37),"")</f>
        <v/>
      </c>
      <c r="C39" s="4" t="str">
        <f aca="false">IF(COUNTA(立替明細!A37:D37)&gt;0,IF($J$3&lt;&gt;0,NA(),IF(立替明細!B37&gt;$B$3,"",立替明細!D37)),"")</f>
        <v/>
      </c>
      <c r="D39" s="4" t="str">
        <f aca="false">IF(COUNTA(立替明細!A37:D37)&gt;0,IF($J$3&lt;&gt;0,NA(),IF(立替明細!B37&gt;$B$3,"",SUMIFS(精算受取!$H$8:$H$107,精算受取!$B$8:$B$107,A39))),"")</f>
        <v/>
      </c>
      <c r="E39" s="4" t="str">
        <f aca="false">IF(COUNTA(立替明細!A37:D37)&gt;0,IF($J$3&lt;&gt;0,NA(),IF(立替明細!B37&gt;$B$3,"",MAX(0,C39-D39))),"")</f>
        <v/>
      </c>
      <c r="F39" s="4" t="str">
        <f aca="false">IF(COUNTA(立替明細!A37:D37)&gt;0,IF($J$3&lt;&gt;0,NA(),IF(立替明細!B37&gt;$B$3,"",MAX(0,D39-C39))),"")</f>
        <v/>
      </c>
      <c r="G39" s="8" t="str">
        <f aca="false">IF(COUNTA(立替明細!A37:D37)&gt;0,立替明細!B37,"")</f>
        <v/>
      </c>
      <c r="H39" s="1" t="str">
        <f aca="false">IF(COUNTA(立替明細!A37:D37)&gt;0,IF($J$3&lt;&gt;0,"入力を確認",IF(立替明細!B37&gt;$B$3,"基準日より後",IF(F39&gt;0,"過精算",IF(E39&gt;0,IF(D39&gt;0,"一部精算","未精算"),IF(C39=0,"精算不要","精算済"))))),"")</f>
        <v/>
      </c>
      <c r="I39" s="1"/>
      <c r="J39" s="1"/>
    </row>
    <row r="40" customFormat="false" ht="40" hidden="false" customHeight="true" outlineLevel="0" collapsed="false">
      <c r="A40" s="1" t="str">
        <f aca="false">IF(COUNTA(立替明細!A38:D38)&gt;0,立替明細!A38,"")</f>
        <v/>
      </c>
      <c r="B40" s="7" t="str">
        <f aca="false">IF(COUNTA(立替明細!A38:D38)&gt;0,CLEAN(立替明細!C38),"")</f>
        <v/>
      </c>
      <c r="C40" s="4" t="str">
        <f aca="false">IF(COUNTA(立替明細!A38:D38)&gt;0,IF($J$3&lt;&gt;0,NA(),IF(立替明細!B38&gt;$B$3,"",立替明細!D38)),"")</f>
        <v/>
      </c>
      <c r="D40" s="4" t="str">
        <f aca="false">IF(COUNTA(立替明細!A38:D38)&gt;0,IF($J$3&lt;&gt;0,NA(),IF(立替明細!B38&gt;$B$3,"",SUMIFS(精算受取!$H$8:$H$107,精算受取!$B$8:$B$107,A40))),"")</f>
        <v/>
      </c>
      <c r="E40" s="4" t="str">
        <f aca="false">IF(COUNTA(立替明細!A38:D38)&gt;0,IF($J$3&lt;&gt;0,NA(),IF(立替明細!B38&gt;$B$3,"",MAX(0,C40-D40))),"")</f>
        <v/>
      </c>
      <c r="F40" s="4" t="str">
        <f aca="false">IF(COUNTA(立替明細!A38:D38)&gt;0,IF($J$3&lt;&gt;0,NA(),IF(立替明細!B38&gt;$B$3,"",MAX(0,D40-C40))),"")</f>
        <v/>
      </c>
      <c r="G40" s="8" t="str">
        <f aca="false">IF(COUNTA(立替明細!A38:D38)&gt;0,立替明細!B38,"")</f>
        <v/>
      </c>
      <c r="H40" s="1" t="str">
        <f aca="false">IF(COUNTA(立替明細!A38:D38)&gt;0,IF($J$3&lt;&gt;0,"入力を確認",IF(立替明細!B38&gt;$B$3,"基準日より後",IF(F40&gt;0,"過精算",IF(E40&gt;0,IF(D40&gt;0,"一部精算","未精算"),IF(C40=0,"精算不要","精算済"))))),"")</f>
        <v/>
      </c>
      <c r="I40" s="1"/>
      <c r="J40" s="1"/>
    </row>
    <row r="41" customFormat="false" ht="40" hidden="false" customHeight="true" outlineLevel="0" collapsed="false">
      <c r="A41" s="1" t="str">
        <f aca="false">IF(COUNTA(立替明細!A39:D39)&gt;0,立替明細!A39,"")</f>
        <v/>
      </c>
      <c r="B41" s="7" t="str">
        <f aca="false">IF(COUNTA(立替明細!A39:D39)&gt;0,CLEAN(立替明細!C39),"")</f>
        <v/>
      </c>
      <c r="C41" s="4" t="str">
        <f aca="false">IF(COUNTA(立替明細!A39:D39)&gt;0,IF($J$3&lt;&gt;0,NA(),IF(立替明細!B39&gt;$B$3,"",立替明細!D39)),"")</f>
        <v/>
      </c>
      <c r="D41" s="4" t="str">
        <f aca="false">IF(COUNTA(立替明細!A39:D39)&gt;0,IF($J$3&lt;&gt;0,NA(),IF(立替明細!B39&gt;$B$3,"",SUMIFS(精算受取!$H$8:$H$107,精算受取!$B$8:$B$107,A41))),"")</f>
        <v/>
      </c>
      <c r="E41" s="4" t="str">
        <f aca="false">IF(COUNTA(立替明細!A39:D39)&gt;0,IF($J$3&lt;&gt;0,NA(),IF(立替明細!B39&gt;$B$3,"",MAX(0,C41-D41))),"")</f>
        <v/>
      </c>
      <c r="F41" s="4" t="str">
        <f aca="false">IF(COUNTA(立替明細!A39:D39)&gt;0,IF($J$3&lt;&gt;0,NA(),IF(立替明細!B39&gt;$B$3,"",MAX(0,D41-C41))),"")</f>
        <v/>
      </c>
      <c r="G41" s="8" t="str">
        <f aca="false">IF(COUNTA(立替明細!A39:D39)&gt;0,立替明細!B39,"")</f>
        <v/>
      </c>
      <c r="H41" s="1" t="str">
        <f aca="false">IF(COUNTA(立替明細!A39:D39)&gt;0,IF($J$3&lt;&gt;0,"入力を確認",IF(立替明細!B39&gt;$B$3,"基準日より後",IF(F41&gt;0,"過精算",IF(E41&gt;0,IF(D41&gt;0,"一部精算","未精算"),IF(C41=0,"精算不要","精算済"))))),"")</f>
        <v/>
      </c>
      <c r="I41" s="1"/>
      <c r="J41" s="1"/>
    </row>
    <row r="42" customFormat="false" ht="40" hidden="false" customHeight="true" outlineLevel="0" collapsed="false">
      <c r="A42" s="1" t="str">
        <f aca="false">IF(COUNTA(立替明細!A40:D40)&gt;0,立替明細!A40,"")</f>
        <v/>
      </c>
      <c r="B42" s="7" t="str">
        <f aca="false">IF(COUNTA(立替明細!A40:D40)&gt;0,CLEAN(立替明細!C40),"")</f>
        <v/>
      </c>
      <c r="C42" s="4" t="str">
        <f aca="false">IF(COUNTA(立替明細!A40:D40)&gt;0,IF($J$3&lt;&gt;0,NA(),IF(立替明細!B40&gt;$B$3,"",立替明細!D40)),"")</f>
        <v/>
      </c>
      <c r="D42" s="4" t="str">
        <f aca="false">IF(COUNTA(立替明細!A40:D40)&gt;0,IF($J$3&lt;&gt;0,NA(),IF(立替明細!B40&gt;$B$3,"",SUMIFS(精算受取!$H$8:$H$107,精算受取!$B$8:$B$107,A42))),"")</f>
        <v/>
      </c>
      <c r="E42" s="4" t="str">
        <f aca="false">IF(COUNTA(立替明細!A40:D40)&gt;0,IF($J$3&lt;&gt;0,NA(),IF(立替明細!B40&gt;$B$3,"",MAX(0,C42-D42))),"")</f>
        <v/>
      </c>
      <c r="F42" s="4" t="str">
        <f aca="false">IF(COUNTA(立替明細!A40:D40)&gt;0,IF($J$3&lt;&gt;0,NA(),IF(立替明細!B40&gt;$B$3,"",MAX(0,D42-C42))),"")</f>
        <v/>
      </c>
      <c r="G42" s="8" t="str">
        <f aca="false">IF(COUNTA(立替明細!A40:D40)&gt;0,立替明細!B40,"")</f>
        <v/>
      </c>
      <c r="H42" s="1" t="str">
        <f aca="false">IF(COUNTA(立替明細!A40:D40)&gt;0,IF($J$3&lt;&gt;0,"入力を確認",IF(立替明細!B40&gt;$B$3,"基準日より後",IF(F42&gt;0,"過精算",IF(E42&gt;0,IF(D42&gt;0,"一部精算","未精算"),IF(C42=0,"精算不要","精算済"))))),"")</f>
        <v/>
      </c>
      <c r="I42" s="1"/>
      <c r="J42" s="1"/>
    </row>
    <row r="43" customFormat="false" ht="40" hidden="false" customHeight="true" outlineLevel="0" collapsed="false">
      <c r="A43" s="1" t="str">
        <f aca="false">IF(COUNTA(立替明細!A41:D41)&gt;0,立替明細!A41,"")</f>
        <v/>
      </c>
      <c r="B43" s="7" t="str">
        <f aca="false">IF(COUNTA(立替明細!A41:D41)&gt;0,CLEAN(立替明細!C41),"")</f>
        <v/>
      </c>
      <c r="C43" s="4" t="str">
        <f aca="false">IF(COUNTA(立替明細!A41:D41)&gt;0,IF($J$3&lt;&gt;0,NA(),IF(立替明細!B41&gt;$B$3,"",立替明細!D41)),"")</f>
        <v/>
      </c>
      <c r="D43" s="4" t="str">
        <f aca="false">IF(COUNTA(立替明細!A41:D41)&gt;0,IF($J$3&lt;&gt;0,NA(),IF(立替明細!B41&gt;$B$3,"",SUMIFS(精算受取!$H$8:$H$107,精算受取!$B$8:$B$107,A43))),"")</f>
        <v/>
      </c>
      <c r="E43" s="4" t="str">
        <f aca="false">IF(COUNTA(立替明細!A41:D41)&gt;0,IF($J$3&lt;&gt;0,NA(),IF(立替明細!B41&gt;$B$3,"",MAX(0,C43-D43))),"")</f>
        <v/>
      </c>
      <c r="F43" s="4" t="str">
        <f aca="false">IF(COUNTA(立替明細!A41:D41)&gt;0,IF($J$3&lt;&gt;0,NA(),IF(立替明細!B41&gt;$B$3,"",MAX(0,D43-C43))),"")</f>
        <v/>
      </c>
      <c r="G43" s="8" t="str">
        <f aca="false">IF(COUNTA(立替明細!A41:D41)&gt;0,立替明細!B41,"")</f>
        <v/>
      </c>
      <c r="H43" s="1" t="str">
        <f aca="false">IF(COUNTA(立替明細!A41:D41)&gt;0,IF($J$3&lt;&gt;0,"入力を確認",IF(立替明細!B41&gt;$B$3,"基準日より後",IF(F43&gt;0,"過精算",IF(E43&gt;0,IF(D43&gt;0,"一部精算","未精算"),IF(C43=0,"精算不要","精算済"))))),"")</f>
        <v/>
      </c>
      <c r="I43" s="1"/>
      <c r="J43" s="1"/>
    </row>
    <row r="44" customFormat="false" ht="40" hidden="false" customHeight="true" outlineLevel="0" collapsed="false">
      <c r="A44" s="1" t="str">
        <f aca="false">IF(COUNTA(立替明細!A42:D42)&gt;0,立替明細!A42,"")</f>
        <v/>
      </c>
      <c r="B44" s="7" t="str">
        <f aca="false">IF(COUNTA(立替明細!A42:D42)&gt;0,CLEAN(立替明細!C42),"")</f>
        <v/>
      </c>
      <c r="C44" s="4" t="str">
        <f aca="false">IF(COUNTA(立替明細!A42:D42)&gt;0,IF($J$3&lt;&gt;0,NA(),IF(立替明細!B42&gt;$B$3,"",立替明細!D42)),"")</f>
        <v/>
      </c>
      <c r="D44" s="4" t="str">
        <f aca="false">IF(COUNTA(立替明細!A42:D42)&gt;0,IF($J$3&lt;&gt;0,NA(),IF(立替明細!B42&gt;$B$3,"",SUMIFS(精算受取!$H$8:$H$107,精算受取!$B$8:$B$107,A44))),"")</f>
        <v/>
      </c>
      <c r="E44" s="4" t="str">
        <f aca="false">IF(COUNTA(立替明細!A42:D42)&gt;0,IF($J$3&lt;&gt;0,NA(),IF(立替明細!B42&gt;$B$3,"",MAX(0,C44-D44))),"")</f>
        <v/>
      </c>
      <c r="F44" s="4" t="str">
        <f aca="false">IF(COUNTA(立替明細!A42:D42)&gt;0,IF($J$3&lt;&gt;0,NA(),IF(立替明細!B42&gt;$B$3,"",MAX(0,D44-C44))),"")</f>
        <v/>
      </c>
      <c r="G44" s="8" t="str">
        <f aca="false">IF(COUNTA(立替明細!A42:D42)&gt;0,立替明細!B42,"")</f>
        <v/>
      </c>
      <c r="H44" s="1" t="str">
        <f aca="false">IF(COUNTA(立替明細!A42:D42)&gt;0,IF($J$3&lt;&gt;0,"入力を確認",IF(立替明細!B42&gt;$B$3,"基準日より後",IF(F44&gt;0,"過精算",IF(E44&gt;0,IF(D44&gt;0,"一部精算","未精算"),IF(C44=0,"精算不要","精算済"))))),"")</f>
        <v/>
      </c>
      <c r="I44" s="1"/>
      <c r="J44" s="1"/>
    </row>
    <row r="45" customFormat="false" ht="40" hidden="false" customHeight="true" outlineLevel="0" collapsed="false">
      <c r="A45" s="1" t="str">
        <f aca="false">IF(COUNTA(立替明細!A43:D43)&gt;0,立替明細!A43,"")</f>
        <v/>
      </c>
      <c r="B45" s="7" t="str">
        <f aca="false">IF(COUNTA(立替明細!A43:D43)&gt;0,CLEAN(立替明細!C43),"")</f>
        <v/>
      </c>
      <c r="C45" s="4" t="str">
        <f aca="false">IF(COUNTA(立替明細!A43:D43)&gt;0,IF($J$3&lt;&gt;0,NA(),IF(立替明細!B43&gt;$B$3,"",立替明細!D43)),"")</f>
        <v/>
      </c>
      <c r="D45" s="4" t="str">
        <f aca="false">IF(COUNTA(立替明細!A43:D43)&gt;0,IF($J$3&lt;&gt;0,NA(),IF(立替明細!B43&gt;$B$3,"",SUMIFS(精算受取!$H$8:$H$107,精算受取!$B$8:$B$107,A45))),"")</f>
        <v/>
      </c>
      <c r="E45" s="4" t="str">
        <f aca="false">IF(COUNTA(立替明細!A43:D43)&gt;0,IF($J$3&lt;&gt;0,NA(),IF(立替明細!B43&gt;$B$3,"",MAX(0,C45-D45))),"")</f>
        <v/>
      </c>
      <c r="F45" s="4" t="str">
        <f aca="false">IF(COUNTA(立替明細!A43:D43)&gt;0,IF($J$3&lt;&gt;0,NA(),IF(立替明細!B43&gt;$B$3,"",MAX(0,D45-C45))),"")</f>
        <v/>
      </c>
      <c r="G45" s="8" t="str">
        <f aca="false">IF(COUNTA(立替明細!A43:D43)&gt;0,立替明細!B43,"")</f>
        <v/>
      </c>
      <c r="H45" s="1" t="str">
        <f aca="false">IF(COUNTA(立替明細!A43:D43)&gt;0,IF($J$3&lt;&gt;0,"入力を確認",IF(立替明細!B43&gt;$B$3,"基準日より後",IF(F45&gt;0,"過精算",IF(E45&gt;0,IF(D45&gt;0,"一部精算","未精算"),IF(C45=0,"精算不要","精算済"))))),"")</f>
        <v/>
      </c>
      <c r="I45" s="1"/>
      <c r="J45" s="1"/>
    </row>
    <row r="46" customFormat="false" ht="40" hidden="false" customHeight="true" outlineLevel="0" collapsed="false">
      <c r="A46" s="1" t="str">
        <f aca="false">IF(COUNTA(立替明細!A44:D44)&gt;0,立替明細!A44,"")</f>
        <v/>
      </c>
      <c r="B46" s="7" t="str">
        <f aca="false">IF(COUNTA(立替明細!A44:D44)&gt;0,CLEAN(立替明細!C44),"")</f>
        <v/>
      </c>
      <c r="C46" s="4" t="str">
        <f aca="false">IF(COUNTA(立替明細!A44:D44)&gt;0,IF($J$3&lt;&gt;0,NA(),IF(立替明細!B44&gt;$B$3,"",立替明細!D44)),"")</f>
        <v/>
      </c>
      <c r="D46" s="4" t="str">
        <f aca="false">IF(COUNTA(立替明細!A44:D44)&gt;0,IF($J$3&lt;&gt;0,NA(),IF(立替明細!B44&gt;$B$3,"",SUMIFS(精算受取!$H$8:$H$107,精算受取!$B$8:$B$107,A46))),"")</f>
        <v/>
      </c>
      <c r="E46" s="4" t="str">
        <f aca="false">IF(COUNTA(立替明細!A44:D44)&gt;0,IF($J$3&lt;&gt;0,NA(),IF(立替明細!B44&gt;$B$3,"",MAX(0,C46-D46))),"")</f>
        <v/>
      </c>
      <c r="F46" s="4" t="str">
        <f aca="false">IF(COUNTA(立替明細!A44:D44)&gt;0,IF($J$3&lt;&gt;0,NA(),IF(立替明細!B44&gt;$B$3,"",MAX(0,D46-C46))),"")</f>
        <v/>
      </c>
      <c r="G46" s="8" t="str">
        <f aca="false">IF(COUNTA(立替明細!A44:D44)&gt;0,立替明細!B44,"")</f>
        <v/>
      </c>
      <c r="H46" s="1" t="str">
        <f aca="false">IF(COUNTA(立替明細!A44:D44)&gt;0,IF($J$3&lt;&gt;0,"入力を確認",IF(立替明細!B44&gt;$B$3,"基準日より後",IF(F46&gt;0,"過精算",IF(E46&gt;0,IF(D46&gt;0,"一部精算","未精算"),IF(C46=0,"精算不要","精算済"))))),"")</f>
        <v/>
      </c>
      <c r="I46" s="1"/>
      <c r="J46" s="1"/>
    </row>
    <row r="47" customFormat="false" ht="40" hidden="false" customHeight="true" outlineLevel="0" collapsed="false">
      <c r="A47" s="1" t="str">
        <f aca="false">IF(COUNTA(立替明細!A45:D45)&gt;0,立替明細!A45,"")</f>
        <v/>
      </c>
      <c r="B47" s="7" t="str">
        <f aca="false">IF(COUNTA(立替明細!A45:D45)&gt;0,CLEAN(立替明細!C45),"")</f>
        <v/>
      </c>
      <c r="C47" s="4" t="str">
        <f aca="false">IF(COUNTA(立替明細!A45:D45)&gt;0,IF($J$3&lt;&gt;0,NA(),IF(立替明細!B45&gt;$B$3,"",立替明細!D45)),"")</f>
        <v/>
      </c>
      <c r="D47" s="4" t="str">
        <f aca="false">IF(COUNTA(立替明細!A45:D45)&gt;0,IF($J$3&lt;&gt;0,NA(),IF(立替明細!B45&gt;$B$3,"",SUMIFS(精算受取!$H$8:$H$107,精算受取!$B$8:$B$107,A47))),"")</f>
        <v/>
      </c>
      <c r="E47" s="4" t="str">
        <f aca="false">IF(COUNTA(立替明細!A45:D45)&gt;0,IF($J$3&lt;&gt;0,NA(),IF(立替明細!B45&gt;$B$3,"",MAX(0,C47-D47))),"")</f>
        <v/>
      </c>
      <c r="F47" s="4" t="str">
        <f aca="false">IF(COUNTA(立替明細!A45:D45)&gt;0,IF($J$3&lt;&gt;0,NA(),IF(立替明細!B45&gt;$B$3,"",MAX(0,D47-C47))),"")</f>
        <v/>
      </c>
      <c r="G47" s="8" t="str">
        <f aca="false">IF(COUNTA(立替明細!A45:D45)&gt;0,立替明細!B45,"")</f>
        <v/>
      </c>
      <c r="H47" s="1" t="str">
        <f aca="false">IF(COUNTA(立替明細!A45:D45)&gt;0,IF($J$3&lt;&gt;0,"入力を確認",IF(立替明細!B45&gt;$B$3,"基準日より後",IF(F47&gt;0,"過精算",IF(E47&gt;0,IF(D47&gt;0,"一部精算","未精算"),IF(C47=0,"精算不要","精算済"))))),"")</f>
        <v/>
      </c>
      <c r="I47" s="1"/>
      <c r="J47" s="1"/>
    </row>
    <row r="48" customFormat="false" ht="40" hidden="false" customHeight="true" outlineLevel="0" collapsed="false">
      <c r="A48" s="1" t="str">
        <f aca="false">IF(COUNTA(立替明細!A46:D46)&gt;0,立替明細!A46,"")</f>
        <v/>
      </c>
      <c r="B48" s="7" t="str">
        <f aca="false">IF(COUNTA(立替明細!A46:D46)&gt;0,CLEAN(立替明細!C46),"")</f>
        <v/>
      </c>
      <c r="C48" s="4" t="str">
        <f aca="false">IF(COUNTA(立替明細!A46:D46)&gt;0,IF($J$3&lt;&gt;0,NA(),IF(立替明細!B46&gt;$B$3,"",立替明細!D46)),"")</f>
        <v/>
      </c>
      <c r="D48" s="4" t="str">
        <f aca="false">IF(COUNTA(立替明細!A46:D46)&gt;0,IF($J$3&lt;&gt;0,NA(),IF(立替明細!B46&gt;$B$3,"",SUMIFS(精算受取!$H$8:$H$107,精算受取!$B$8:$B$107,A48))),"")</f>
        <v/>
      </c>
      <c r="E48" s="4" t="str">
        <f aca="false">IF(COUNTA(立替明細!A46:D46)&gt;0,IF($J$3&lt;&gt;0,NA(),IF(立替明細!B46&gt;$B$3,"",MAX(0,C48-D48))),"")</f>
        <v/>
      </c>
      <c r="F48" s="4" t="str">
        <f aca="false">IF(COUNTA(立替明細!A46:D46)&gt;0,IF($J$3&lt;&gt;0,NA(),IF(立替明細!B46&gt;$B$3,"",MAX(0,D48-C48))),"")</f>
        <v/>
      </c>
      <c r="G48" s="8" t="str">
        <f aca="false">IF(COUNTA(立替明細!A46:D46)&gt;0,立替明細!B46,"")</f>
        <v/>
      </c>
      <c r="H48" s="1" t="str">
        <f aca="false">IF(COUNTA(立替明細!A46:D46)&gt;0,IF($J$3&lt;&gt;0,"入力を確認",IF(立替明細!B46&gt;$B$3,"基準日より後",IF(F48&gt;0,"過精算",IF(E48&gt;0,IF(D48&gt;0,"一部精算","未精算"),IF(C48=0,"精算不要","精算済"))))),"")</f>
        <v/>
      </c>
      <c r="I48" s="1"/>
      <c r="J48" s="1"/>
    </row>
    <row r="49" customFormat="false" ht="40" hidden="false" customHeight="true" outlineLevel="0" collapsed="false">
      <c r="A49" s="1" t="str">
        <f aca="false">IF(COUNTA(立替明細!A47:D47)&gt;0,立替明細!A47,"")</f>
        <v/>
      </c>
      <c r="B49" s="7" t="str">
        <f aca="false">IF(COUNTA(立替明細!A47:D47)&gt;0,CLEAN(立替明細!C47),"")</f>
        <v/>
      </c>
      <c r="C49" s="4" t="str">
        <f aca="false">IF(COUNTA(立替明細!A47:D47)&gt;0,IF($J$3&lt;&gt;0,NA(),IF(立替明細!B47&gt;$B$3,"",立替明細!D47)),"")</f>
        <v/>
      </c>
      <c r="D49" s="4" t="str">
        <f aca="false">IF(COUNTA(立替明細!A47:D47)&gt;0,IF($J$3&lt;&gt;0,NA(),IF(立替明細!B47&gt;$B$3,"",SUMIFS(精算受取!$H$8:$H$107,精算受取!$B$8:$B$107,A49))),"")</f>
        <v/>
      </c>
      <c r="E49" s="4" t="str">
        <f aca="false">IF(COUNTA(立替明細!A47:D47)&gt;0,IF($J$3&lt;&gt;0,NA(),IF(立替明細!B47&gt;$B$3,"",MAX(0,C49-D49))),"")</f>
        <v/>
      </c>
      <c r="F49" s="4" t="str">
        <f aca="false">IF(COUNTA(立替明細!A47:D47)&gt;0,IF($J$3&lt;&gt;0,NA(),IF(立替明細!B47&gt;$B$3,"",MAX(0,D49-C49))),"")</f>
        <v/>
      </c>
      <c r="G49" s="8" t="str">
        <f aca="false">IF(COUNTA(立替明細!A47:D47)&gt;0,立替明細!B47,"")</f>
        <v/>
      </c>
      <c r="H49" s="1" t="str">
        <f aca="false">IF(COUNTA(立替明細!A47:D47)&gt;0,IF($J$3&lt;&gt;0,"入力を確認",IF(立替明細!B47&gt;$B$3,"基準日より後",IF(F49&gt;0,"過精算",IF(E49&gt;0,IF(D49&gt;0,"一部精算","未精算"),IF(C49=0,"精算不要","精算済"))))),"")</f>
        <v/>
      </c>
      <c r="I49" s="1"/>
      <c r="J49" s="1"/>
    </row>
    <row r="50" customFormat="false" ht="40" hidden="false" customHeight="true" outlineLevel="0" collapsed="false">
      <c r="A50" s="1" t="str">
        <f aca="false">IF(COUNTA(立替明細!A48:D48)&gt;0,立替明細!A48,"")</f>
        <v/>
      </c>
      <c r="B50" s="7" t="str">
        <f aca="false">IF(COUNTA(立替明細!A48:D48)&gt;0,CLEAN(立替明細!C48),"")</f>
        <v/>
      </c>
      <c r="C50" s="4" t="str">
        <f aca="false">IF(COUNTA(立替明細!A48:D48)&gt;0,IF($J$3&lt;&gt;0,NA(),IF(立替明細!B48&gt;$B$3,"",立替明細!D48)),"")</f>
        <v/>
      </c>
      <c r="D50" s="4" t="str">
        <f aca="false">IF(COUNTA(立替明細!A48:D48)&gt;0,IF($J$3&lt;&gt;0,NA(),IF(立替明細!B48&gt;$B$3,"",SUMIFS(精算受取!$H$8:$H$107,精算受取!$B$8:$B$107,A50))),"")</f>
        <v/>
      </c>
      <c r="E50" s="4" t="str">
        <f aca="false">IF(COUNTA(立替明細!A48:D48)&gt;0,IF($J$3&lt;&gt;0,NA(),IF(立替明細!B48&gt;$B$3,"",MAX(0,C50-D50))),"")</f>
        <v/>
      </c>
      <c r="F50" s="4" t="str">
        <f aca="false">IF(COUNTA(立替明細!A48:D48)&gt;0,IF($J$3&lt;&gt;0,NA(),IF(立替明細!B48&gt;$B$3,"",MAX(0,D50-C50))),"")</f>
        <v/>
      </c>
      <c r="G50" s="8" t="str">
        <f aca="false">IF(COUNTA(立替明細!A48:D48)&gt;0,立替明細!B48,"")</f>
        <v/>
      </c>
      <c r="H50" s="1" t="str">
        <f aca="false">IF(COUNTA(立替明細!A48:D48)&gt;0,IF($J$3&lt;&gt;0,"入力を確認",IF(立替明細!B48&gt;$B$3,"基準日より後",IF(F50&gt;0,"過精算",IF(E50&gt;0,IF(D50&gt;0,"一部精算","未精算"),IF(C50=0,"精算不要","精算済"))))),"")</f>
        <v/>
      </c>
      <c r="I50" s="1"/>
      <c r="J50" s="1"/>
    </row>
    <row r="51" customFormat="false" ht="40" hidden="false" customHeight="true" outlineLevel="0" collapsed="false">
      <c r="A51" s="1" t="str">
        <f aca="false">IF(COUNTA(立替明細!A49:D49)&gt;0,立替明細!A49,"")</f>
        <v/>
      </c>
      <c r="B51" s="7" t="str">
        <f aca="false">IF(COUNTA(立替明細!A49:D49)&gt;0,CLEAN(立替明細!C49),"")</f>
        <v/>
      </c>
      <c r="C51" s="4" t="str">
        <f aca="false">IF(COUNTA(立替明細!A49:D49)&gt;0,IF($J$3&lt;&gt;0,NA(),IF(立替明細!B49&gt;$B$3,"",立替明細!D49)),"")</f>
        <v/>
      </c>
      <c r="D51" s="4" t="str">
        <f aca="false">IF(COUNTA(立替明細!A49:D49)&gt;0,IF($J$3&lt;&gt;0,NA(),IF(立替明細!B49&gt;$B$3,"",SUMIFS(精算受取!$H$8:$H$107,精算受取!$B$8:$B$107,A51))),"")</f>
        <v/>
      </c>
      <c r="E51" s="4" t="str">
        <f aca="false">IF(COUNTA(立替明細!A49:D49)&gt;0,IF($J$3&lt;&gt;0,NA(),IF(立替明細!B49&gt;$B$3,"",MAX(0,C51-D51))),"")</f>
        <v/>
      </c>
      <c r="F51" s="4" t="str">
        <f aca="false">IF(COUNTA(立替明細!A49:D49)&gt;0,IF($J$3&lt;&gt;0,NA(),IF(立替明細!B49&gt;$B$3,"",MAX(0,D51-C51))),"")</f>
        <v/>
      </c>
      <c r="G51" s="8" t="str">
        <f aca="false">IF(COUNTA(立替明細!A49:D49)&gt;0,立替明細!B49,"")</f>
        <v/>
      </c>
      <c r="H51" s="1" t="str">
        <f aca="false">IF(COUNTA(立替明細!A49:D49)&gt;0,IF($J$3&lt;&gt;0,"入力を確認",IF(立替明細!B49&gt;$B$3,"基準日より後",IF(F51&gt;0,"過精算",IF(E51&gt;0,IF(D51&gt;0,"一部精算","未精算"),IF(C51=0,"精算不要","精算済"))))),"")</f>
        <v/>
      </c>
      <c r="I51" s="1"/>
      <c r="J51" s="1"/>
    </row>
    <row r="52" customFormat="false" ht="40" hidden="false" customHeight="true" outlineLevel="0" collapsed="false">
      <c r="A52" s="1" t="str">
        <f aca="false">IF(COUNTA(立替明細!A50:D50)&gt;0,立替明細!A50,"")</f>
        <v/>
      </c>
      <c r="B52" s="7" t="str">
        <f aca="false">IF(COUNTA(立替明細!A50:D50)&gt;0,CLEAN(立替明細!C50),"")</f>
        <v/>
      </c>
      <c r="C52" s="4" t="str">
        <f aca="false">IF(COUNTA(立替明細!A50:D50)&gt;0,IF($J$3&lt;&gt;0,NA(),IF(立替明細!B50&gt;$B$3,"",立替明細!D50)),"")</f>
        <v/>
      </c>
      <c r="D52" s="4" t="str">
        <f aca="false">IF(COUNTA(立替明細!A50:D50)&gt;0,IF($J$3&lt;&gt;0,NA(),IF(立替明細!B50&gt;$B$3,"",SUMIFS(精算受取!$H$8:$H$107,精算受取!$B$8:$B$107,A52))),"")</f>
        <v/>
      </c>
      <c r="E52" s="4" t="str">
        <f aca="false">IF(COUNTA(立替明細!A50:D50)&gt;0,IF($J$3&lt;&gt;0,NA(),IF(立替明細!B50&gt;$B$3,"",MAX(0,C52-D52))),"")</f>
        <v/>
      </c>
      <c r="F52" s="4" t="str">
        <f aca="false">IF(COUNTA(立替明細!A50:D50)&gt;0,IF($J$3&lt;&gt;0,NA(),IF(立替明細!B50&gt;$B$3,"",MAX(0,D52-C52))),"")</f>
        <v/>
      </c>
      <c r="G52" s="8" t="str">
        <f aca="false">IF(COUNTA(立替明細!A50:D50)&gt;0,立替明細!B50,"")</f>
        <v/>
      </c>
      <c r="H52" s="1" t="str">
        <f aca="false">IF(COUNTA(立替明細!A50:D50)&gt;0,IF($J$3&lt;&gt;0,"入力を確認",IF(立替明細!B50&gt;$B$3,"基準日より後",IF(F52&gt;0,"過精算",IF(E52&gt;0,IF(D52&gt;0,"一部精算","未精算"),IF(C52=0,"精算不要","精算済"))))),"")</f>
        <v/>
      </c>
      <c r="I52" s="1"/>
      <c r="J52" s="1"/>
    </row>
    <row r="53" customFormat="false" ht="40" hidden="false" customHeight="true" outlineLevel="0" collapsed="false">
      <c r="A53" s="1" t="str">
        <f aca="false">IF(COUNTA(立替明細!A51:D51)&gt;0,立替明細!A51,"")</f>
        <v/>
      </c>
      <c r="B53" s="7" t="str">
        <f aca="false">IF(COUNTA(立替明細!A51:D51)&gt;0,CLEAN(立替明細!C51),"")</f>
        <v/>
      </c>
      <c r="C53" s="4" t="str">
        <f aca="false">IF(COUNTA(立替明細!A51:D51)&gt;0,IF($J$3&lt;&gt;0,NA(),IF(立替明細!B51&gt;$B$3,"",立替明細!D51)),"")</f>
        <v/>
      </c>
      <c r="D53" s="4" t="str">
        <f aca="false">IF(COUNTA(立替明細!A51:D51)&gt;0,IF($J$3&lt;&gt;0,NA(),IF(立替明細!B51&gt;$B$3,"",SUMIFS(精算受取!$H$8:$H$107,精算受取!$B$8:$B$107,A53))),"")</f>
        <v/>
      </c>
      <c r="E53" s="4" t="str">
        <f aca="false">IF(COUNTA(立替明細!A51:D51)&gt;0,IF($J$3&lt;&gt;0,NA(),IF(立替明細!B51&gt;$B$3,"",MAX(0,C53-D53))),"")</f>
        <v/>
      </c>
      <c r="F53" s="4" t="str">
        <f aca="false">IF(COUNTA(立替明細!A51:D51)&gt;0,IF($J$3&lt;&gt;0,NA(),IF(立替明細!B51&gt;$B$3,"",MAX(0,D53-C53))),"")</f>
        <v/>
      </c>
      <c r="G53" s="8" t="str">
        <f aca="false">IF(COUNTA(立替明細!A51:D51)&gt;0,立替明細!B51,"")</f>
        <v/>
      </c>
      <c r="H53" s="1" t="str">
        <f aca="false">IF(COUNTA(立替明細!A51:D51)&gt;0,IF($J$3&lt;&gt;0,"入力を確認",IF(立替明細!B51&gt;$B$3,"基準日より後",IF(F53&gt;0,"過精算",IF(E53&gt;0,IF(D53&gt;0,"一部精算","未精算"),IF(C53=0,"精算不要","精算済"))))),"")</f>
        <v/>
      </c>
      <c r="I53" s="1"/>
      <c r="J53" s="1"/>
    </row>
    <row r="54" customFormat="false" ht="40" hidden="false" customHeight="true" outlineLevel="0" collapsed="false">
      <c r="A54" s="1" t="str">
        <f aca="false">IF(COUNTA(立替明細!A52:D52)&gt;0,立替明細!A52,"")</f>
        <v/>
      </c>
      <c r="B54" s="7" t="str">
        <f aca="false">IF(COUNTA(立替明細!A52:D52)&gt;0,CLEAN(立替明細!C52),"")</f>
        <v/>
      </c>
      <c r="C54" s="4" t="str">
        <f aca="false">IF(COUNTA(立替明細!A52:D52)&gt;0,IF($J$3&lt;&gt;0,NA(),IF(立替明細!B52&gt;$B$3,"",立替明細!D52)),"")</f>
        <v/>
      </c>
      <c r="D54" s="4" t="str">
        <f aca="false">IF(COUNTA(立替明細!A52:D52)&gt;0,IF($J$3&lt;&gt;0,NA(),IF(立替明細!B52&gt;$B$3,"",SUMIFS(精算受取!$H$8:$H$107,精算受取!$B$8:$B$107,A54))),"")</f>
        <v/>
      </c>
      <c r="E54" s="4" t="str">
        <f aca="false">IF(COUNTA(立替明細!A52:D52)&gt;0,IF($J$3&lt;&gt;0,NA(),IF(立替明細!B52&gt;$B$3,"",MAX(0,C54-D54))),"")</f>
        <v/>
      </c>
      <c r="F54" s="4" t="str">
        <f aca="false">IF(COUNTA(立替明細!A52:D52)&gt;0,IF($J$3&lt;&gt;0,NA(),IF(立替明細!B52&gt;$B$3,"",MAX(0,D54-C54))),"")</f>
        <v/>
      </c>
      <c r="G54" s="8" t="str">
        <f aca="false">IF(COUNTA(立替明細!A52:D52)&gt;0,立替明細!B52,"")</f>
        <v/>
      </c>
      <c r="H54" s="1" t="str">
        <f aca="false">IF(COUNTA(立替明細!A52:D52)&gt;0,IF($J$3&lt;&gt;0,"入力を確認",IF(立替明細!B52&gt;$B$3,"基準日より後",IF(F54&gt;0,"過精算",IF(E54&gt;0,IF(D54&gt;0,"一部精算","未精算"),IF(C54=0,"精算不要","精算済"))))),"")</f>
        <v/>
      </c>
      <c r="I54" s="1"/>
      <c r="J54" s="1"/>
    </row>
    <row r="55" customFormat="false" ht="40" hidden="false" customHeight="true" outlineLevel="0" collapsed="false">
      <c r="A55" s="1" t="str">
        <f aca="false">IF(COUNTA(立替明細!A53:D53)&gt;0,立替明細!A53,"")</f>
        <v/>
      </c>
      <c r="B55" s="7" t="str">
        <f aca="false">IF(COUNTA(立替明細!A53:D53)&gt;0,CLEAN(立替明細!C53),"")</f>
        <v/>
      </c>
      <c r="C55" s="4" t="str">
        <f aca="false">IF(COUNTA(立替明細!A53:D53)&gt;0,IF($J$3&lt;&gt;0,NA(),IF(立替明細!B53&gt;$B$3,"",立替明細!D53)),"")</f>
        <v/>
      </c>
      <c r="D55" s="4" t="str">
        <f aca="false">IF(COUNTA(立替明細!A53:D53)&gt;0,IF($J$3&lt;&gt;0,NA(),IF(立替明細!B53&gt;$B$3,"",SUMIFS(精算受取!$H$8:$H$107,精算受取!$B$8:$B$107,A55))),"")</f>
        <v/>
      </c>
      <c r="E55" s="4" t="str">
        <f aca="false">IF(COUNTA(立替明細!A53:D53)&gt;0,IF($J$3&lt;&gt;0,NA(),IF(立替明細!B53&gt;$B$3,"",MAX(0,C55-D55))),"")</f>
        <v/>
      </c>
      <c r="F55" s="4" t="str">
        <f aca="false">IF(COUNTA(立替明細!A53:D53)&gt;0,IF($J$3&lt;&gt;0,NA(),IF(立替明細!B53&gt;$B$3,"",MAX(0,D55-C55))),"")</f>
        <v/>
      </c>
      <c r="G55" s="8" t="str">
        <f aca="false">IF(COUNTA(立替明細!A53:D53)&gt;0,立替明細!B53,"")</f>
        <v/>
      </c>
      <c r="H55" s="1" t="str">
        <f aca="false">IF(COUNTA(立替明細!A53:D53)&gt;0,IF($J$3&lt;&gt;0,"入力を確認",IF(立替明細!B53&gt;$B$3,"基準日より後",IF(F55&gt;0,"過精算",IF(E55&gt;0,IF(D55&gt;0,"一部精算","未精算"),IF(C55=0,"精算不要","精算済"))))),"")</f>
        <v/>
      </c>
      <c r="I55" s="1"/>
      <c r="J55" s="1"/>
    </row>
    <row r="56" customFormat="false" ht="40" hidden="false" customHeight="true" outlineLevel="0" collapsed="false">
      <c r="A56" s="1" t="str">
        <f aca="false">IF(COUNTA(立替明細!A54:D54)&gt;0,立替明細!A54,"")</f>
        <v/>
      </c>
      <c r="B56" s="7" t="str">
        <f aca="false">IF(COUNTA(立替明細!A54:D54)&gt;0,CLEAN(立替明細!C54),"")</f>
        <v/>
      </c>
      <c r="C56" s="4" t="str">
        <f aca="false">IF(COUNTA(立替明細!A54:D54)&gt;0,IF($J$3&lt;&gt;0,NA(),IF(立替明細!B54&gt;$B$3,"",立替明細!D54)),"")</f>
        <v/>
      </c>
      <c r="D56" s="4" t="str">
        <f aca="false">IF(COUNTA(立替明細!A54:D54)&gt;0,IF($J$3&lt;&gt;0,NA(),IF(立替明細!B54&gt;$B$3,"",SUMIFS(精算受取!$H$8:$H$107,精算受取!$B$8:$B$107,A56))),"")</f>
        <v/>
      </c>
      <c r="E56" s="4" t="str">
        <f aca="false">IF(COUNTA(立替明細!A54:D54)&gt;0,IF($J$3&lt;&gt;0,NA(),IF(立替明細!B54&gt;$B$3,"",MAX(0,C56-D56))),"")</f>
        <v/>
      </c>
      <c r="F56" s="4" t="str">
        <f aca="false">IF(COUNTA(立替明細!A54:D54)&gt;0,IF($J$3&lt;&gt;0,NA(),IF(立替明細!B54&gt;$B$3,"",MAX(0,D56-C56))),"")</f>
        <v/>
      </c>
      <c r="G56" s="8" t="str">
        <f aca="false">IF(COUNTA(立替明細!A54:D54)&gt;0,立替明細!B54,"")</f>
        <v/>
      </c>
      <c r="H56" s="1" t="str">
        <f aca="false">IF(COUNTA(立替明細!A54:D54)&gt;0,IF($J$3&lt;&gt;0,"入力を確認",IF(立替明細!B54&gt;$B$3,"基準日より後",IF(F56&gt;0,"過精算",IF(E56&gt;0,IF(D56&gt;0,"一部精算","未精算"),IF(C56=0,"精算不要","精算済"))))),"")</f>
        <v/>
      </c>
      <c r="I56" s="1"/>
      <c r="J56" s="1"/>
    </row>
    <row r="57" customFormat="false" ht="40" hidden="false" customHeight="true" outlineLevel="0" collapsed="false">
      <c r="A57" s="1" t="str">
        <f aca="false">IF(COUNTA(立替明細!A55:D55)&gt;0,立替明細!A55,"")</f>
        <v/>
      </c>
      <c r="B57" s="7" t="str">
        <f aca="false">IF(COUNTA(立替明細!A55:D55)&gt;0,CLEAN(立替明細!C55),"")</f>
        <v/>
      </c>
      <c r="C57" s="4" t="str">
        <f aca="false">IF(COUNTA(立替明細!A55:D55)&gt;0,IF($J$3&lt;&gt;0,NA(),IF(立替明細!B55&gt;$B$3,"",立替明細!D55)),"")</f>
        <v/>
      </c>
      <c r="D57" s="4" t="str">
        <f aca="false">IF(COUNTA(立替明細!A55:D55)&gt;0,IF($J$3&lt;&gt;0,NA(),IF(立替明細!B55&gt;$B$3,"",SUMIFS(精算受取!$H$8:$H$107,精算受取!$B$8:$B$107,A57))),"")</f>
        <v/>
      </c>
      <c r="E57" s="4" t="str">
        <f aca="false">IF(COUNTA(立替明細!A55:D55)&gt;0,IF($J$3&lt;&gt;0,NA(),IF(立替明細!B55&gt;$B$3,"",MAX(0,C57-D57))),"")</f>
        <v/>
      </c>
      <c r="F57" s="4" t="str">
        <f aca="false">IF(COUNTA(立替明細!A55:D55)&gt;0,IF($J$3&lt;&gt;0,NA(),IF(立替明細!B55&gt;$B$3,"",MAX(0,D57-C57))),"")</f>
        <v/>
      </c>
      <c r="G57" s="8" t="str">
        <f aca="false">IF(COUNTA(立替明細!A55:D55)&gt;0,立替明細!B55,"")</f>
        <v/>
      </c>
      <c r="H57" s="1" t="str">
        <f aca="false">IF(COUNTA(立替明細!A55:D55)&gt;0,IF($J$3&lt;&gt;0,"入力を確認",IF(立替明細!B55&gt;$B$3,"基準日より後",IF(F57&gt;0,"過精算",IF(E57&gt;0,IF(D57&gt;0,"一部精算","未精算"),IF(C57=0,"精算不要","精算済"))))),"")</f>
        <v/>
      </c>
      <c r="I57" s="1"/>
      <c r="J57" s="1"/>
    </row>
    <row r="58" customFormat="false" ht="40" hidden="false" customHeight="true" outlineLevel="0" collapsed="false">
      <c r="A58" s="1" t="str">
        <f aca="false">IF(COUNTA(立替明細!A56:D56)&gt;0,立替明細!A56,"")</f>
        <v/>
      </c>
      <c r="B58" s="7" t="str">
        <f aca="false">IF(COUNTA(立替明細!A56:D56)&gt;0,CLEAN(立替明細!C56),"")</f>
        <v/>
      </c>
      <c r="C58" s="4" t="str">
        <f aca="false">IF(COUNTA(立替明細!A56:D56)&gt;0,IF($J$3&lt;&gt;0,NA(),IF(立替明細!B56&gt;$B$3,"",立替明細!D56)),"")</f>
        <v/>
      </c>
      <c r="D58" s="4" t="str">
        <f aca="false">IF(COUNTA(立替明細!A56:D56)&gt;0,IF($J$3&lt;&gt;0,NA(),IF(立替明細!B56&gt;$B$3,"",SUMIFS(精算受取!$H$8:$H$107,精算受取!$B$8:$B$107,A58))),"")</f>
        <v/>
      </c>
      <c r="E58" s="4" t="str">
        <f aca="false">IF(COUNTA(立替明細!A56:D56)&gt;0,IF($J$3&lt;&gt;0,NA(),IF(立替明細!B56&gt;$B$3,"",MAX(0,C58-D58))),"")</f>
        <v/>
      </c>
      <c r="F58" s="4" t="str">
        <f aca="false">IF(COUNTA(立替明細!A56:D56)&gt;0,IF($J$3&lt;&gt;0,NA(),IF(立替明細!B56&gt;$B$3,"",MAX(0,D58-C58))),"")</f>
        <v/>
      </c>
      <c r="G58" s="8" t="str">
        <f aca="false">IF(COUNTA(立替明細!A56:D56)&gt;0,立替明細!B56,"")</f>
        <v/>
      </c>
      <c r="H58" s="1" t="str">
        <f aca="false">IF(COUNTA(立替明細!A56:D56)&gt;0,IF($J$3&lt;&gt;0,"入力を確認",IF(立替明細!B56&gt;$B$3,"基準日より後",IF(F58&gt;0,"過精算",IF(E58&gt;0,IF(D58&gt;0,"一部精算","未精算"),IF(C58=0,"精算不要","精算済"))))),"")</f>
        <v/>
      </c>
      <c r="I58" s="1"/>
      <c r="J58" s="1"/>
    </row>
    <row r="59" customFormat="false" ht="40" hidden="false" customHeight="true" outlineLevel="0" collapsed="false">
      <c r="A59" s="1" t="str">
        <f aca="false">IF(COUNTA(立替明細!A57:D57)&gt;0,立替明細!A57,"")</f>
        <v/>
      </c>
      <c r="B59" s="7" t="str">
        <f aca="false">IF(COUNTA(立替明細!A57:D57)&gt;0,CLEAN(立替明細!C57),"")</f>
        <v/>
      </c>
      <c r="C59" s="4" t="str">
        <f aca="false">IF(COUNTA(立替明細!A57:D57)&gt;0,IF($J$3&lt;&gt;0,NA(),IF(立替明細!B57&gt;$B$3,"",立替明細!D57)),"")</f>
        <v/>
      </c>
      <c r="D59" s="4" t="str">
        <f aca="false">IF(COUNTA(立替明細!A57:D57)&gt;0,IF($J$3&lt;&gt;0,NA(),IF(立替明細!B57&gt;$B$3,"",SUMIFS(精算受取!$H$8:$H$107,精算受取!$B$8:$B$107,A59))),"")</f>
        <v/>
      </c>
      <c r="E59" s="4" t="str">
        <f aca="false">IF(COUNTA(立替明細!A57:D57)&gt;0,IF($J$3&lt;&gt;0,NA(),IF(立替明細!B57&gt;$B$3,"",MAX(0,C59-D59))),"")</f>
        <v/>
      </c>
      <c r="F59" s="4" t="str">
        <f aca="false">IF(COUNTA(立替明細!A57:D57)&gt;0,IF($J$3&lt;&gt;0,NA(),IF(立替明細!B57&gt;$B$3,"",MAX(0,D59-C59))),"")</f>
        <v/>
      </c>
      <c r="G59" s="8" t="str">
        <f aca="false">IF(COUNTA(立替明細!A57:D57)&gt;0,立替明細!B57,"")</f>
        <v/>
      </c>
      <c r="H59" s="1" t="str">
        <f aca="false">IF(COUNTA(立替明細!A57:D57)&gt;0,IF($J$3&lt;&gt;0,"入力を確認",IF(立替明細!B57&gt;$B$3,"基準日より後",IF(F59&gt;0,"過精算",IF(E59&gt;0,IF(D59&gt;0,"一部精算","未精算"),IF(C59=0,"精算不要","精算済"))))),"")</f>
        <v/>
      </c>
      <c r="I59" s="1"/>
      <c r="J59" s="1"/>
    </row>
    <row r="60" customFormat="false" ht="22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</row>
  </sheetData>
  <conditionalFormatting sqref="F10:H59">
    <cfRule type="expression" priority="2" aboveAverage="0" equalAverage="0" bottom="0" percent="0" rank="0" text="" dxfId="0">
      <formula>AND(ISNUMBER($F10),$F10&gt;0)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33"/>
    <col collapsed="false" customWidth="true" hidden="false" outlineLevel="0" max="4" min="4" style="0" width="22"/>
    <col collapsed="false" customWidth="true" hidden="false" outlineLevel="0" max="5" min="5" style="0" width="33"/>
    <col collapsed="false" customWidth="true" hidden="false" outlineLevel="0" max="6" min="6" style="0" width="14"/>
    <col collapsed="false" customWidth="true" hidden="false" outlineLevel="0" max="8" min="7" style="0" width="18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23</v>
      </c>
      <c r="B2" s="1"/>
      <c r="C2" s="1"/>
      <c r="D2" s="1"/>
      <c r="E2" s="1"/>
      <c r="F2" s="1"/>
      <c r="G2" s="1"/>
      <c r="H2" s="1"/>
    </row>
    <row r="3" customFormat="false" ht="22" hidden="false" customHeight="true" outlineLevel="0" collapsed="false">
      <c r="A3" s="9" t="s">
        <v>24</v>
      </c>
      <c r="B3" s="1"/>
      <c r="C3" s="1"/>
      <c r="D3" s="1"/>
      <c r="E3" s="1"/>
      <c r="F3" s="1"/>
      <c r="G3" s="1"/>
      <c r="H3" s="1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2" hidden="false" customHeight="true" outlineLevel="0" collapsed="false">
      <c r="A5" s="1" t="s">
        <v>25</v>
      </c>
      <c r="B5" s="1"/>
      <c r="C5" s="1"/>
      <c r="D5" s="1"/>
      <c r="E5" s="1"/>
      <c r="F5" s="1"/>
      <c r="G5" s="1"/>
      <c r="H5" s="1"/>
    </row>
    <row r="6" customFormat="false" ht="22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4" hidden="false" customHeight="true" outlineLevel="0" collapsed="false">
      <c r="A7" s="6" t="s">
        <v>15</v>
      </c>
      <c r="B7" s="6" t="s">
        <v>21</v>
      </c>
      <c r="C7" s="6" t="s">
        <v>26</v>
      </c>
      <c r="D7" s="6" t="s">
        <v>17</v>
      </c>
      <c r="E7" s="6" t="s">
        <v>27</v>
      </c>
      <c r="F7" s="6" t="s">
        <v>28</v>
      </c>
      <c r="G7" s="1"/>
      <c r="H7" s="1"/>
    </row>
    <row r="8" customFormat="false" ht="32" hidden="false" customHeight="true" outlineLevel="0" collapsed="false">
      <c r="A8" s="10" t="s">
        <v>29</v>
      </c>
      <c r="B8" s="3" t="n">
        <v>46296</v>
      </c>
      <c r="C8" s="11" t="s">
        <v>30</v>
      </c>
      <c r="D8" s="12" t="n">
        <v>12000</v>
      </c>
      <c r="E8" s="1" t="str">
        <f aca="false">IF(COUNTA(A8:D8)=0,"",IF(NOT(AND(ISTEXT(A8),LEN(A8)=8,EXACT(LEFT(A8,4),"ADV-"),ISNUMBER(FIND(MID(A8,5,1)&amp;"x","0x1x2x3x4x5x6x7x8x9x")),ISNUMBER(FIND(MID(A8,6,1)&amp;"x","0x1x2x3x4x5x6x7x8x9x")),ISNUMBER(FIND(MID(A8,7,1)&amp;"x","0x1x2x3x4x5x6x7x8x9x")),ISNUMBER(FIND(MID(A8,8,1)&amp;"x","0x1x2x3x4x5x6x7x8x9x")))),"IDはADV-と半角数字4桁",IF(COUNTIFS($A$8:$A$57,A8)&gt;1,"立替IDが重複",IF(NOT(AND(ISNUMBER(B8),B8&gt;=43831,B8&lt;=73050,B8=INT(B8))),"支出日を確認",IF(NOT(AND(ISTEXT(C8),LEN(TRIM(C8))&gt;0,LEN(C8)&lt;=20,EXACT(CLEAN(C8),C8))),"内容は改行なし20文字",IF(NOT(AND(ISNUMBER(D8),D8&gt;=0,D8&lt;=1000000000,D8=INT(D8))),"対象額を確認（空欄不可）","確認済み"))))))</f>
        <v>確認済み</v>
      </c>
      <c r="F8" s="1" t="n">
        <f aca="false">IF(E8="","",IF(E8="確認済み",0,1))</f>
        <v>0</v>
      </c>
      <c r="G8" s="1"/>
      <c r="H8" s="1"/>
    </row>
    <row r="9" customFormat="false" ht="32" hidden="false" customHeight="true" outlineLevel="0" collapsed="false">
      <c r="A9" s="10" t="s">
        <v>31</v>
      </c>
      <c r="B9" s="3" t="n">
        <v>46298</v>
      </c>
      <c r="C9" s="11" t="s">
        <v>32</v>
      </c>
      <c r="D9" s="12" t="n">
        <v>30000</v>
      </c>
      <c r="E9" s="1" t="str">
        <f aca="false">IF(COUNTA(A9:D9)=0,"",IF(NOT(AND(ISTEXT(A9),LEN(A9)=8,EXACT(LEFT(A9,4),"ADV-"),ISNUMBER(FIND(MID(A9,5,1)&amp;"x","0x1x2x3x4x5x6x7x8x9x")),ISNUMBER(FIND(MID(A9,6,1)&amp;"x","0x1x2x3x4x5x6x7x8x9x")),ISNUMBER(FIND(MID(A9,7,1)&amp;"x","0x1x2x3x4x5x6x7x8x9x")),ISNUMBER(FIND(MID(A9,8,1)&amp;"x","0x1x2x3x4x5x6x7x8x9x")))),"IDはADV-と半角数字4桁",IF(COUNTIFS($A$8:$A$57,A9)&gt;1,"立替IDが重複",IF(NOT(AND(ISNUMBER(B9),B9&gt;=43831,B9&lt;=73050,B9=INT(B9))),"支出日を確認",IF(NOT(AND(ISTEXT(C9),LEN(TRIM(C9))&gt;0,LEN(C9)&lt;=20,EXACT(CLEAN(C9),C9))),"内容は改行なし20文字",IF(NOT(AND(ISNUMBER(D9),D9&gt;=0,D9&lt;=1000000000,D9=INT(D9))),"対象額を確認（空欄不可）","確認済み"))))))</f>
        <v>確認済み</v>
      </c>
      <c r="F9" s="1" t="n">
        <f aca="false">IF(E9="","",IF(E9="確認済み",0,1))</f>
        <v>0</v>
      </c>
      <c r="G9" s="1"/>
      <c r="H9" s="1"/>
    </row>
    <row r="10" customFormat="false" ht="32" hidden="false" customHeight="true" outlineLevel="0" collapsed="false">
      <c r="A10" s="10" t="s">
        <v>33</v>
      </c>
      <c r="B10" s="3" t="n">
        <v>46305</v>
      </c>
      <c r="C10" s="11" t="s">
        <v>34</v>
      </c>
      <c r="D10" s="12" t="n">
        <v>8000</v>
      </c>
      <c r="E10" s="1" t="str">
        <f aca="false">IF(COUNTA(A10:D10)=0,"",IF(NOT(AND(ISTEXT(A10),LEN(A10)=8,EXACT(LEFT(A10,4),"ADV-"),ISNUMBER(FIND(MID(A10,5,1)&amp;"x","0x1x2x3x4x5x6x7x8x9x")),ISNUMBER(FIND(MID(A10,6,1)&amp;"x","0x1x2x3x4x5x6x7x8x9x")),ISNUMBER(FIND(MID(A10,7,1)&amp;"x","0x1x2x3x4x5x6x7x8x9x")),ISNUMBER(FIND(MID(A10,8,1)&amp;"x","0x1x2x3x4x5x6x7x8x9x")))),"IDはADV-と半角数字4桁",IF(COUNTIFS($A$8:$A$57,A10)&gt;1,"立替IDが重複",IF(NOT(AND(ISNUMBER(B10),B10&gt;=43831,B10&lt;=73050,B10=INT(B10))),"支出日を確認",IF(NOT(AND(ISTEXT(C10),LEN(TRIM(C10))&gt;0,LEN(C10)&lt;=20,EXACT(CLEAN(C10),C10))),"内容は改行なし20文字",IF(NOT(AND(ISNUMBER(D10),D10&gt;=0,D10&lt;=1000000000,D10=INT(D10))),"対象額を確認（空欄不可）","確認済み"))))))</f>
        <v>確認済み</v>
      </c>
      <c r="F10" s="1" t="n">
        <f aca="false">IF(E10="","",IF(E10="確認済み",0,1))</f>
        <v>0</v>
      </c>
      <c r="G10" s="1"/>
      <c r="H10" s="1"/>
    </row>
    <row r="11" customFormat="false" ht="32" hidden="false" customHeight="true" outlineLevel="0" collapsed="false">
      <c r="A11" s="10" t="s">
        <v>35</v>
      </c>
      <c r="B11" s="3" t="n">
        <v>46311</v>
      </c>
      <c r="C11" s="11" t="s">
        <v>36</v>
      </c>
      <c r="D11" s="12" t="n">
        <v>5000</v>
      </c>
      <c r="E11" s="1" t="str">
        <f aca="false">IF(COUNTA(A11:D11)=0,"",IF(NOT(AND(ISTEXT(A11),LEN(A11)=8,EXACT(LEFT(A11,4),"ADV-"),ISNUMBER(FIND(MID(A11,5,1)&amp;"x","0x1x2x3x4x5x6x7x8x9x")),ISNUMBER(FIND(MID(A11,6,1)&amp;"x","0x1x2x3x4x5x6x7x8x9x")),ISNUMBER(FIND(MID(A11,7,1)&amp;"x","0x1x2x3x4x5x6x7x8x9x")),ISNUMBER(FIND(MID(A11,8,1)&amp;"x","0x1x2x3x4x5x6x7x8x9x")))),"IDはADV-と半角数字4桁",IF(COUNTIFS($A$8:$A$57,A11)&gt;1,"立替IDが重複",IF(NOT(AND(ISNUMBER(B11),B11&gt;=43831,B11&lt;=73050,B11=INT(B11))),"支出日を確認",IF(NOT(AND(ISTEXT(C11),LEN(TRIM(C11))&gt;0,LEN(C11)&lt;=20,EXACT(CLEAN(C11),C11))),"内容は改行なし20文字",IF(NOT(AND(ISNUMBER(D11),D11&gt;=0,D11&lt;=1000000000,D11=INT(D11))),"対象額を確認（空欄不可）","確認済み"))))))</f>
        <v>確認済み</v>
      </c>
      <c r="F11" s="1" t="n">
        <f aca="false">IF(E11="","",IF(E11="確認済み",0,1))</f>
        <v>0</v>
      </c>
      <c r="G11" s="1"/>
      <c r="H11" s="1"/>
    </row>
    <row r="12" customFormat="false" ht="32" hidden="false" customHeight="true" outlineLevel="0" collapsed="false">
      <c r="A12" s="10" t="s">
        <v>37</v>
      </c>
      <c r="B12" s="3" t="n">
        <v>46295</v>
      </c>
      <c r="C12" s="11" t="s">
        <v>38</v>
      </c>
      <c r="D12" s="12" t="n">
        <v>0</v>
      </c>
      <c r="E12" s="1" t="str">
        <f aca="false">IF(COUNTA(A12:D12)=0,"",IF(NOT(AND(ISTEXT(A12),LEN(A12)=8,EXACT(LEFT(A12,4),"ADV-"),ISNUMBER(FIND(MID(A12,5,1)&amp;"x","0x1x2x3x4x5x6x7x8x9x")),ISNUMBER(FIND(MID(A12,6,1)&amp;"x","0x1x2x3x4x5x6x7x8x9x")),ISNUMBER(FIND(MID(A12,7,1)&amp;"x","0x1x2x3x4x5x6x7x8x9x")),ISNUMBER(FIND(MID(A12,8,1)&amp;"x","0x1x2x3x4x5x6x7x8x9x")))),"IDはADV-と半角数字4桁",IF(COUNTIFS($A$8:$A$57,A12)&gt;1,"立替IDが重複",IF(NOT(AND(ISNUMBER(B12),B12&gt;=43831,B12&lt;=73050,B12=INT(B12))),"支出日を確認",IF(NOT(AND(ISTEXT(C12),LEN(TRIM(C12))&gt;0,LEN(C12)&lt;=20,EXACT(CLEAN(C12),C12))),"内容は改行なし20文字",IF(NOT(AND(ISNUMBER(D12),D12&gt;=0,D12&lt;=1000000000,D12=INT(D12))),"対象額を確認（空欄不可）","確認済み"))))))</f>
        <v>確認済み</v>
      </c>
      <c r="F12" s="1" t="n">
        <f aca="false">IF(E12="","",IF(E12="確認済み",0,1))</f>
        <v>0</v>
      </c>
      <c r="G12" s="1"/>
      <c r="H12" s="1"/>
    </row>
    <row r="13" customFormat="false" ht="32" hidden="false" customHeight="true" outlineLevel="0" collapsed="false">
      <c r="A13" s="10"/>
      <c r="B13" s="3"/>
      <c r="C13" s="11"/>
      <c r="D13" s="12"/>
      <c r="E13" s="1" t="str">
        <f aca="false">IF(COUNTA(A13:D13)=0,"",IF(NOT(AND(ISTEXT(A13),LEN(A13)=8,EXACT(LEFT(A13,4),"ADV-"),ISNUMBER(FIND(MID(A13,5,1)&amp;"x","0x1x2x3x4x5x6x7x8x9x")),ISNUMBER(FIND(MID(A13,6,1)&amp;"x","0x1x2x3x4x5x6x7x8x9x")),ISNUMBER(FIND(MID(A13,7,1)&amp;"x","0x1x2x3x4x5x6x7x8x9x")),ISNUMBER(FIND(MID(A13,8,1)&amp;"x","0x1x2x3x4x5x6x7x8x9x")))),"IDはADV-と半角数字4桁",IF(COUNTIFS($A$8:$A$57,A13)&gt;1,"立替IDが重複",IF(NOT(AND(ISNUMBER(B13),B13&gt;=43831,B13&lt;=73050,B13=INT(B13))),"支出日を確認",IF(NOT(AND(ISTEXT(C13),LEN(TRIM(C13))&gt;0,LEN(C13)&lt;=20,EXACT(CLEAN(C13),C13))),"内容は改行なし20文字",IF(NOT(AND(ISNUMBER(D13),D13&gt;=0,D13&lt;=1000000000,D13=INT(D13))),"対象額を確認（空欄不可）","確認済み"))))))</f>
        <v/>
      </c>
      <c r="F13" s="1" t="str">
        <f aca="false">IF(E13="","",IF(E13="確認済み",0,1))</f>
        <v/>
      </c>
      <c r="G13" s="1"/>
      <c r="H13" s="1"/>
    </row>
    <row r="14" customFormat="false" ht="32" hidden="false" customHeight="true" outlineLevel="0" collapsed="false">
      <c r="A14" s="10"/>
      <c r="B14" s="3"/>
      <c r="C14" s="11"/>
      <c r="D14" s="12"/>
      <c r="E14" s="1" t="str">
        <f aca="false">IF(COUNTA(A14:D14)=0,"",IF(NOT(AND(ISTEXT(A14),LEN(A14)=8,EXACT(LEFT(A14,4),"ADV-"),ISNUMBER(FIND(MID(A14,5,1)&amp;"x","0x1x2x3x4x5x6x7x8x9x")),ISNUMBER(FIND(MID(A14,6,1)&amp;"x","0x1x2x3x4x5x6x7x8x9x")),ISNUMBER(FIND(MID(A14,7,1)&amp;"x","0x1x2x3x4x5x6x7x8x9x")),ISNUMBER(FIND(MID(A14,8,1)&amp;"x","0x1x2x3x4x5x6x7x8x9x")))),"IDはADV-と半角数字4桁",IF(COUNTIFS($A$8:$A$57,A14)&gt;1,"立替IDが重複",IF(NOT(AND(ISNUMBER(B14),B14&gt;=43831,B14&lt;=73050,B14=INT(B14))),"支出日を確認",IF(NOT(AND(ISTEXT(C14),LEN(TRIM(C14))&gt;0,LEN(C14)&lt;=20,EXACT(CLEAN(C14),C14))),"内容は改行なし20文字",IF(NOT(AND(ISNUMBER(D14),D14&gt;=0,D14&lt;=1000000000,D14=INT(D14))),"対象額を確認（空欄不可）","確認済み"))))))</f>
        <v/>
      </c>
      <c r="F14" s="1" t="str">
        <f aca="false">IF(E14="","",IF(E14="確認済み",0,1))</f>
        <v/>
      </c>
      <c r="G14" s="1"/>
      <c r="H14" s="1"/>
    </row>
    <row r="15" customFormat="false" ht="32" hidden="false" customHeight="true" outlineLevel="0" collapsed="false">
      <c r="A15" s="10"/>
      <c r="B15" s="3"/>
      <c r="C15" s="11"/>
      <c r="D15" s="12"/>
      <c r="E15" s="1" t="str">
        <f aca="false">IF(COUNTA(A15:D15)=0,"",IF(NOT(AND(ISTEXT(A15),LEN(A15)=8,EXACT(LEFT(A15,4),"ADV-"),ISNUMBER(FIND(MID(A15,5,1)&amp;"x","0x1x2x3x4x5x6x7x8x9x")),ISNUMBER(FIND(MID(A15,6,1)&amp;"x","0x1x2x3x4x5x6x7x8x9x")),ISNUMBER(FIND(MID(A15,7,1)&amp;"x","0x1x2x3x4x5x6x7x8x9x")),ISNUMBER(FIND(MID(A15,8,1)&amp;"x","0x1x2x3x4x5x6x7x8x9x")))),"IDはADV-と半角数字4桁",IF(COUNTIFS($A$8:$A$57,A15)&gt;1,"立替IDが重複",IF(NOT(AND(ISNUMBER(B15),B15&gt;=43831,B15&lt;=73050,B15=INT(B15))),"支出日を確認",IF(NOT(AND(ISTEXT(C15),LEN(TRIM(C15))&gt;0,LEN(C15)&lt;=20,EXACT(CLEAN(C15),C15))),"内容は改行なし20文字",IF(NOT(AND(ISNUMBER(D15),D15&gt;=0,D15&lt;=1000000000,D15=INT(D15))),"対象額を確認（空欄不可）","確認済み"))))))</f>
        <v/>
      </c>
      <c r="F15" s="1" t="str">
        <f aca="false">IF(E15="","",IF(E15="確認済み",0,1))</f>
        <v/>
      </c>
      <c r="G15" s="1"/>
      <c r="H15" s="1"/>
    </row>
    <row r="16" customFormat="false" ht="32" hidden="false" customHeight="true" outlineLevel="0" collapsed="false">
      <c r="A16" s="10"/>
      <c r="B16" s="3"/>
      <c r="C16" s="11"/>
      <c r="D16" s="12"/>
      <c r="E16" s="1" t="str">
        <f aca="false">IF(COUNTA(A16:D16)=0,"",IF(NOT(AND(ISTEXT(A16),LEN(A16)=8,EXACT(LEFT(A16,4),"ADV-"),ISNUMBER(FIND(MID(A16,5,1)&amp;"x","0x1x2x3x4x5x6x7x8x9x")),ISNUMBER(FIND(MID(A16,6,1)&amp;"x","0x1x2x3x4x5x6x7x8x9x")),ISNUMBER(FIND(MID(A16,7,1)&amp;"x","0x1x2x3x4x5x6x7x8x9x")),ISNUMBER(FIND(MID(A16,8,1)&amp;"x","0x1x2x3x4x5x6x7x8x9x")))),"IDはADV-と半角数字4桁",IF(COUNTIFS($A$8:$A$57,A16)&gt;1,"立替IDが重複",IF(NOT(AND(ISNUMBER(B16),B16&gt;=43831,B16&lt;=73050,B16=INT(B16))),"支出日を確認",IF(NOT(AND(ISTEXT(C16),LEN(TRIM(C16))&gt;0,LEN(C16)&lt;=20,EXACT(CLEAN(C16),C16))),"内容は改行なし20文字",IF(NOT(AND(ISNUMBER(D16),D16&gt;=0,D16&lt;=1000000000,D16=INT(D16))),"対象額を確認（空欄不可）","確認済み"))))))</f>
        <v/>
      </c>
      <c r="F16" s="1" t="str">
        <f aca="false">IF(E16="","",IF(E16="確認済み",0,1))</f>
        <v/>
      </c>
      <c r="G16" s="1"/>
      <c r="H16" s="1"/>
    </row>
    <row r="17" customFormat="false" ht="32" hidden="false" customHeight="true" outlineLevel="0" collapsed="false">
      <c r="A17" s="10"/>
      <c r="B17" s="3"/>
      <c r="C17" s="11"/>
      <c r="D17" s="12"/>
      <c r="E17" s="1" t="str">
        <f aca="false">IF(COUNTA(A17:D17)=0,"",IF(NOT(AND(ISTEXT(A17),LEN(A17)=8,EXACT(LEFT(A17,4),"ADV-"),ISNUMBER(FIND(MID(A17,5,1)&amp;"x","0x1x2x3x4x5x6x7x8x9x")),ISNUMBER(FIND(MID(A17,6,1)&amp;"x","0x1x2x3x4x5x6x7x8x9x")),ISNUMBER(FIND(MID(A17,7,1)&amp;"x","0x1x2x3x4x5x6x7x8x9x")),ISNUMBER(FIND(MID(A17,8,1)&amp;"x","0x1x2x3x4x5x6x7x8x9x")))),"IDはADV-と半角数字4桁",IF(COUNTIFS($A$8:$A$57,A17)&gt;1,"立替IDが重複",IF(NOT(AND(ISNUMBER(B17),B17&gt;=43831,B17&lt;=73050,B17=INT(B17))),"支出日を確認",IF(NOT(AND(ISTEXT(C17),LEN(TRIM(C17))&gt;0,LEN(C17)&lt;=20,EXACT(CLEAN(C17),C17))),"内容は改行なし20文字",IF(NOT(AND(ISNUMBER(D17),D17&gt;=0,D17&lt;=1000000000,D17=INT(D17))),"対象額を確認（空欄不可）","確認済み"))))))</f>
        <v/>
      </c>
      <c r="F17" s="1" t="str">
        <f aca="false">IF(E17="","",IF(E17="確認済み",0,1))</f>
        <v/>
      </c>
      <c r="G17" s="1"/>
      <c r="H17" s="1"/>
    </row>
    <row r="18" customFormat="false" ht="32" hidden="false" customHeight="true" outlineLevel="0" collapsed="false">
      <c r="A18" s="10"/>
      <c r="B18" s="3"/>
      <c r="C18" s="11"/>
      <c r="D18" s="12"/>
      <c r="E18" s="1" t="str">
        <f aca="false">IF(COUNTA(A18:D18)=0,"",IF(NOT(AND(ISTEXT(A18),LEN(A18)=8,EXACT(LEFT(A18,4),"ADV-"),ISNUMBER(FIND(MID(A18,5,1)&amp;"x","0x1x2x3x4x5x6x7x8x9x")),ISNUMBER(FIND(MID(A18,6,1)&amp;"x","0x1x2x3x4x5x6x7x8x9x")),ISNUMBER(FIND(MID(A18,7,1)&amp;"x","0x1x2x3x4x5x6x7x8x9x")),ISNUMBER(FIND(MID(A18,8,1)&amp;"x","0x1x2x3x4x5x6x7x8x9x")))),"IDはADV-と半角数字4桁",IF(COUNTIFS($A$8:$A$57,A18)&gt;1,"立替IDが重複",IF(NOT(AND(ISNUMBER(B18),B18&gt;=43831,B18&lt;=73050,B18=INT(B18))),"支出日を確認",IF(NOT(AND(ISTEXT(C18),LEN(TRIM(C18))&gt;0,LEN(C18)&lt;=20,EXACT(CLEAN(C18),C18))),"内容は改行なし20文字",IF(NOT(AND(ISNUMBER(D18),D18&gt;=0,D18&lt;=1000000000,D18=INT(D18))),"対象額を確認（空欄不可）","確認済み"))))))</f>
        <v/>
      </c>
      <c r="F18" s="1" t="str">
        <f aca="false">IF(E18="","",IF(E18="確認済み",0,1))</f>
        <v/>
      </c>
      <c r="G18" s="1"/>
      <c r="H18" s="1"/>
    </row>
    <row r="19" customFormat="false" ht="32" hidden="false" customHeight="true" outlineLevel="0" collapsed="false">
      <c r="A19" s="10"/>
      <c r="B19" s="3"/>
      <c r="C19" s="11"/>
      <c r="D19" s="12"/>
      <c r="E19" s="1" t="str">
        <f aca="false">IF(COUNTA(A19:D19)=0,"",IF(NOT(AND(ISTEXT(A19),LEN(A19)=8,EXACT(LEFT(A19,4),"ADV-"),ISNUMBER(FIND(MID(A19,5,1)&amp;"x","0x1x2x3x4x5x6x7x8x9x")),ISNUMBER(FIND(MID(A19,6,1)&amp;"x","0x1x2x3x4x5x6x7x8x9x")),ISNUMBER(FIND(MID(A19,7,1)&amp;"x","0x1x2x3x4x5x6x7x8x9x")),ISNUMBER(FIND(MID(A19,8,1)&amp;"x","0x1x2x3x4x5x6x7x8x9x")))),"IDはADV-と半角数字4桁",IF(COUNTIFS($A$8:$A$57,A19)&gt;1,"立替IDが重複",IF(NOT(AND(ISNUMBER(B19),B19&gt;=43831,B19&lt;=73050,B19=INT(B19))),"支出日を確認",IF(NOT(AND(ISTEXT(C19),LEN(TRIM(C19))&gt;0,LEN(C19)&lt;=20,EXACT(CLEAN(C19),C19))),"内容は改行なし20文字",IF(NOT(AND(ISNUMBER(D19),D19&gt;=0,D19&lt;=1000000000,D19=INT(D19))),"対象額を確認（空欄不可）","確認済み"))))))</f>
        <v/>
      </c>
      <c r="F19" s="1" t="str">
        <f aca="false">IF(E19="","",IF(E19="確認済み",0,1))</f>
        <v/>
      </c>
      <c r="G19" s="1"/>
      <c r="H19" s="1"/>
    </row>
    <row r="20" customFormat="false" ht="32" hidden="false" customHeight="true" outlineLevel="0" collapsed="false">
      <c r="A20" s="10"/>
      <c r="B20" s="3"/>
      <c r="C20" s="11"/>
      <c r="D20" s="12"/>
      <c r="E20" s="1" t="str">
        <f aca="false">IF(COUNTA(A20:D20)=0,"",IF(NOT(AND(ISTEXT(A20),LEN(A20)=8,EXACT(LEFT(A20,4),"ADV-"),ISNUMBER(FIND(MID(A20,5,1)&amp;"x","0x1x2x3x4x5x6x7x8x9x")),ISNUMBER(FIND(MID(A20,6,1)&amp;"x","0x1x2x3x4x5x6x7x8x9x")),ISNUMBER(FIND(MID(A20,7,1)&amp;"x","0x1x2x3x4x5x6x7x8x9x")),ISNUMBER(FIND(MID(A20,8,1)&amp;"x","0x1x2x3x4x5x6x7x8x9x")))),"IDはADV-と半角数字4桁",IF(COUNTIFS($A$8:$A$57,A20)&gt;1,"立替IDが重複",IF(NOT(AND(ISNUMBER(B20),B20&gt;=43831,B20&lt;=73050,B20=INT(B20))),"支出日を確認",IF(NOT(AND(ISTEXT(C20),LEN(TRIM(C20))&gt;0,LEN(C20)&lt;=20,EXACT(CLEAN(C20),C20))),"内容は改行なし20文字",IF(NOT(AND(ISNUMBER(D20),D20&gt;=0,D20&lt;=1000000000,D20=INT(D20))),"対象額を確認（空欄不可）","確認済み"))))))</f>
        <v/>
      </c>
      <c r="F20" s="1" t="str">
        <f aca="false">IF(E20="","",IF(E20="確認済み",0,1))</f>
        <v/>
      </c>
      <c r="G20" s="1"/>
      <c r="H20" s="1"/>
    </row>
    <row r="21" customFormat="false" ht="32" hidden="false" customHeight="true" outlineLevel="0" collapsed="false">
      <c r="A21" s="10"/>
      <c r="B21" s="3"/>
      <c r="C21" s="11"/>
      <c r="D21" s="12"/>
      <c r="E21" s="1" t="str">
        <f aca="false">IF(COUNTA(A21:D21)=0,"",IF(NOT(AND(ISTEXT(A21),LEN(A21)=8,EXACT(LEFT(A21,4),"ADV-"),ISNUMBER(FIND(MID(A21,5,1)&amp;"x","0x1x2x3x4x5x6x7x8x9x")),ISNUMBER(FIND(MID(A21,6,1)&amp;"x","0x1x2x3x4x5x6x7x8x9x")),ISNUMBER(FIND(MID(A21,7,1)&amp;"x","0x1x2x3x4x5x6x7x8x9x")),ISNUMBER(FIND(MID(A21,8,1)&amp;"x","0x1x2x3x4x5x6x7x8x9x")))),"IDはADV-と半角数字4桁",IF(COUNTIFS($A$8:$A$57,A21)&gt;1,"立替IDが重複",IF(NOT(AND(ISNUMBER(B21),B21&gt;=43831,B21&lt;=73050,B21=INT(B21))),"支出日を確認",IF(NOT(AND(ISTEXT(C21),LEN(TRIM(C21))&gt;0,LEN(C21)&lt;=20,EXACT(CLEAN(C21),C21))),"内容は改行なし20文字",IF(NOT(AND(ISNUMBER(D21),D21&gt;=0,D21&lt;=1000000000,D21=INT(D21))),"対象額を確認（空欄不可）","確認済み"))))))</f>
        <v/>
      </c>
      <c r="F21" s="1" t="str">
        <f aca="false">IF(E21="","",IF(E21="確認済み",0,1))</f>
        <v/>
      </c>
      <c r="G21" s="1"/>
      <c r="H21" s="1"/>
    </row>
    <row r="22" customFormat="false" ht="32" hidden="false" customHeight="true" outlineLevel="0" collapsed="false">
      <c r="A22" s="10"/>
      <c r="B22" s="3"/>
      <c r="C22" s="11"/>
      <c r="D22" s="12"/>
      <c r="E22" s="1" t="str">
        <f aca="false">IF(COUNTA(A22:D22)=0,"",IF(NOT(AND(ISTEXT(A22),LEN(A22)=8,EXACT(LEFT(A22,4),"ADV-"),ISNUMBER(FIND(MID(A22,5,1)&amp;"x","0x1x2x3x4x5x6x7x8x9x")),ISNUMBER(FIND(MID(A22,6,1)&amp;"x","0x1x2x3x4x5x6x7x8x9x")),ISNUMBER(FIND(MID(A22,7,1)&amp;"x","0x1x2x3x4x5x6x7x8x9x")),ISNUMBER(FIND(MID(A22,8,1)&amp;"x","0x1x2x3x4x5x6x7x8x9x")))),"IDはADV-と半角数字4桁",IF(COUNTIFS($A$8:$A$57,A22)&gt;1,"立替IDが重複",IF(NOT(AND(ISNUMBER(B22),B22&gt;=43831,B22&lt;=73050,B22=INT(B22))),"支出日を確認",IF(NOT(AND(ISTEXT(C22),LEN(TRIM(C22))&gt;0,LEN(C22)&lt;=20,EXACT(CLEAN(C22),C22))),"内容は改行なし20文字",IF(NOT(AND(ISNUMBER(D22),D22&gt;=0,D22&lt;=1000000000,D22=INT(D22))),"対象額を確認（空欄不可）","確認済み"))))))</f>
        <v/>
      </c>
      <c r="F22" s="1" t="str">
        <f aca="false">IF(E22="","",IF(E22="確認済み",0,1))</f>
        <v/>
      </c>
      <c r="G22" s="1"/>
      <c r="H22" s="1"/>
    </row>
    <row r="23" customFormat="false" ht="32" hidden="false" customHeight="true" outlineLevel="0" collapsed="false">
      <c r="A23" s="10"/>
      <c r="B23" s="3"/>
      <c r="C23" s="11"/>
      <c r="D23" s="12"/>
      <c r="E23" s="1" t="str">
        <f aca="false">IF(COUNTA(A23:D23)=0,"",IF(NOT(AND(ISTEXT(A23),LEN(A23)=8,EXACT(LEFT(A23,4),"ADV-"),ISNUMBER(FIND(MID(A23,5,1)&amp;"x","0x1x2x3x4x5x6x7x8x9x")),ISNUMBER(FIND(MID(A23,6,1)&amp;"x","0x1x2x3x4x5x6x7x8x9x")),ISNUMBER(FIND(MID(A23,7,1)&amp;"x","0x1x2x3x4x5x6x7x8x9x")),ISNUMBER(FIND(MID(A23,8,1)&amp;"x","0x1x2x3x4x5x6x7x8x9x")))),"IDはADV-と半角数字4桁",IF(COUNTIFS($A$8:$A$57,A23)&gt;1,"立替IDが重複",IF(NOT(AND(ISNUMBER(B23),B23&gt;=43831,B23&lt;=73050,B23=INT(B23))),"支出日を確認",IF(NOT(AND(ISTEXT(C23),LEN(TRIM(C23))&gt;0,LEN(C23)&lt;=20,EXACT(CLEAN(C23),C23))),"内容は改行なし20文字",IF(NOT(AND(ISNUMBER(D23),D23&gt;=0,D23&lt;=1000000000,D23=INT(D23))),"対象額を確認（空欄不可）","確認済み"))))))</f>
        <v/>
      </c>
      <c r="F23" s="1" t="str">
        <f aca="false">IF(E23="","",IF(E23="確認済み",0,1))</f>
        <v/>
      </c>
      <c r="G23" s="1"/>
      <c r="H23" s="1"/>
    </row>
    <row r="24" customFormat="false" ht="32" hidden="false" customHeight="true" outlineLevel="0" collapsed="false">
      <c r="A24" s="10"/>
      <c r="B24" s="3"/>
      <c r="C24" s="11"/>
      <c r="D24" s="12"/>
      <c r="E24" s="1" t="str">
        <f aca="false">IF(COUNTA(A24:D24)=0,"",IF(NOT(AND(ISTEXT(A24),LEN(A24)=8,EXACT(LEFT(A24,4),"ADV-"),ISNUMBER(FIND(MID(A24,5,1)&amp;"x","0x1x2x3x4x5x6x7x8x9x")),ISNUMBER(FIND(MID(A24,6,1)&amp;"x","0x1x2x3x4x5x6x7x8x9x")),ISNUMBER(FIND(MID(A24,7,1)&amp;"x","0x1x2x3x4x5x6x7x8x9x")),ISNUMBER(FIND(MID(A24,8,1)&amp;"x","0x1x2x3x4x5x6x7x8x9x")))),"IDはADV-と半角数字4桁",IF(COUNTIFS($A$8:$A$57,A24)&gt;1,"立替IDが重複",IF(NOT(AND(ISNUMBER(B24),B24&gt;=43831,B24&lt;=73050,B24=INT(B24))),"支出日を確認",IF(NOT(AND(ISTEXT(C24),LEN(TRIM(C24))&gt;0,LEN(C24)&lt;=20,EXACT(CLEAN(C24),C24))),"内容は改行なし20文字",IF(NOT(AND(ISNUMBER(D24),D24&gt;=0,D24&lt;=1000000000,D24=INT(D24))),"対象額を確認（空欄不可）","確認済み"))))))</f>
        <v/>
      </c>
      <c r="F24" s="1" t="str">
        <f aca="false">IF(E24="","",IF(E24="確認済み",0,1))</f>
        <v/>
      </c>
      <c r="G24" s="1"/>
      <c r="H24" s="1"/>
    </row>
    <row r="25" customFormat="false" ht="32" hidden="false" customHeight="true" outlineLevel="0" collapsed="false">
      <c r="A25" s="10"/>
      <c r="B25" s="3"/>
      <c r="C25" s="11"/>
      <c r="D25" s="12"/>
      <c r="E25" s="1" t="str">
        <f aca="false">IF(COUNTA(A25:D25)=0,"",IF(NOT(AND(ISTEXT(A25),LEN(A25)=8,EXACT(LEFT(A25,4),"ADV-"),ISNUMBER(FIND(MID(A25,5,1)&amp;"x","0x1x2x3x4x5x6x7x8x9x")),ISNUMBER(FIND(MID(A25,6,1)&amp;"x","0x1x2x3x4x5x6x7x8x9x")),ISNUMBER(FIND(MID(A25,7,1)&amp;"x","0x1x2x3x4x5x6x7x8x9x")),ISNUMBER(FIND(MID(A25,8,1)&amp;"x","0x1x2x3x4x5x6x7x8x9x")))),"IDはADV-と半角数字4桁",IF(COUNTIFS($A$8:$A$57,A25)&gt;1,"立替IDが重複",IF(NOT(AND(ISNUMBER(B25),B25&gt;=43831,B25&lt;=73050,B25=INT(B25))),"支出日を確認",IF(NOT(AND(ISTEXT(C25),LEN(TRIM(C25))&gt;0,LEN(C25)&lt;=20,EXACT(CLEAN(C25),C25))),"内容は改行なし20文字",IF(NOT(AND(ISNUMBER(D25),D25&gt;=0,D25&lt;=1000000000,D25=INT(D25))),"対象額を確認（空欄不可）","確認済み"))))))</f>
        <v/>
      </c>
      <c r="F25" s="1" t="str">
        <f aca="false">IF(E25="","",IF(E25="確認済み",0,1))</f>
        <v/>
      </c>
      <c r="G25" s="1"/>
      <c r="H25" s="1"/>
    </row>
    <row r="26" customFormat="false" ht="32" hidden="false" customHeight="true" outlineLevel="0" collapsed="false">
      <c r="A26" s="10"/>
      <c r="B26" s="3"/>
      <c r="C26" s="11"/>
      <c r="D26" s="12"/>
      <c r="E26" s="1" t="str">
        <f aca="false">IF(COUNTA(A26:D26)=0,"",IF(NOT(AND(ISTEXT(A26),LEN(A26)=8,EXACT(LEFT(A26,4),"ADV-"),ISNUMBER(FIND(MID(A26,5,1)&amp;"x","0x1x2x3x4x5x6x7x8x9x")),ISNUMBER(FIND(MID(A26,6,1)&amp;"x","0x1x2x3x4x5x6x7x8x9x")),ISNUMBER(FIND(MID(A26,7,1)&amp;"x","0x1x2x3x4x5x6x7x8x9x")),ISNUMBER(FIND(MID(A26,8,1)&amp;"x","0x1x2x3x4x5x6x7x8x9x")))),"IDはADV-と半角数字4桁",IF(COUNTIFS($A$8:$A$57,A26)&gt;1,"立替IDが重複",IF(NOT(AND(ISNUMBER(B26),B26&gt;=43831,B26&lt;=73050,B26=INT(B26))),"支出日を確認",IF(NOT(AND(ISTEXT(C26),LEN(TRIM(C26))&gt;0,LEN(C26)&lt;=20,EXACT(CLEAN(C26),C26))),"内容は改行なし20文字",IF(NOT(AND(ISNUMBER(D26),D26&gt;=0,D26&lt;=1000000000,D26=INT(D26))),"対象額を確認（空欄不可）","確認済み"))))))</f>
        <v/>
      </c>
      <c r="F26" s="1" t="str">
        <f aca="false">IF(E26="","",IF(E26="確認済み",0,1))</f>
        <v/>
      </c>
      <c r="G26" s="1"/>
      <c r="H26" s="1"/>
    </row>
    <row r="27" customFormat="false" ht="32" hidden="false" customHeight="true" outlineLevel="0" collapsed="false">
      <c r="A27" s="10"/>
      <c r="B27" s="3"/>
      <c r="C27" s="11"/>
      <c r="D27" s="12"/>
      <c r="E27" s="1" t="str">
        <f aca="false">IF(COUNTA(A27:D27)=0,"",IF(NOT(AND(ISTEXT(A27),LEN(A27)=8,EXACT(LEFT(A27,4),"ADV-"),ISNUMBER(FIND(MID(A27,5,1)&amp;"x","0x1x2x3x4x5x6x7x8x9x")),ISNUMBER(FIND(MID(A27,6,1)&amp;"x","0x1x2x3x4x5x6x7x8x9x")),ISNUMBER(FIND(MID(A27,7,1)&amp;"x","0x1x2x3x4x5x6x7x8x9x")),ISNUMBER(FIND(MID(A27,8,1)&amp;"x","0x1x2x3x4x5x6x7x8x9x")))),"IDはADV-と半角数字4桁",IF(COUNTIFS($A$8:$A$57,A27)&gt;1,"立替IDが重複",IF(NOT(AND(ISNUMBER(B27),B27&gt;=43831,B27&lt;=73050,B27=INT(B27))),"支出日を確認",IF(NOT(AND(ISTEXT(C27),LEN(TRIM(C27))&gt;0,LEN(C27)&lt;=20,EXACT(CLEAN(C27),C27))),"内容は改行なし20文字",IF(NOT(AND(ISNUMBER(D27),D27&gt;=0,D27&lt;=1000000000,D27=INT(D27))),"対象額を確認（空欄不可）","確認済み"))))))</f>
        <v/>
      </c>
      <c r="F27" s="1" t="str">
        <f aca="false">IF(E27="","",IF(E27="確認済み",0,1))</f>
        <v/>
      </c>
      <c r="G27" s="1"/>
      <c r="H27" s="1"/>
    </row>
    <row r="28" customFormat="false" ht="32" hidden="false" customHeight="true" outlineLevel="0" collapsed="false">
      <c r="A28" s="10"/>
      <c r="B28" s="3"/>
      <c r="C28" s="11"/>
      <c r="D28" s="12"/>
      <c r="E28" s="1" t="str">
        <f aca="false">IF(COUNTA(A28:D28)=0,"",IF(NOT(AND(ISTEXT(A28),LEN(A28)=8,EXACT(LEFT(A28,4),"ADV-"),ISNUMBER(FIND(MID(A28,5,1)&amp;"x","0x1x2x3x4x5x6x7x8x9x")),ISNUMBER(FIND(MID(A28,6,1)&amp;"x","0x1x2x3x4x5x6x7x8x9x")),ISNUMBER(FIND(MID(A28,7,1)&amp;"x","0x1x2x3x4x5x6x7x8x9x")),ISNUMBER(FIND(MID(A28,8,1)&amp;"x","0x1x2x3x4x5x6x7x8x9x")))),"IDはADV-と半角数字4桁",IF(COUNTIFS($A$8:$A$57,A28)&gt;1,"立替IDが重複",IF(NOT(AND(ISNUMBER(B28),B28&gt;=43831,B28&lt;=73050,B28=INT(B28))),"支出日を確認",IF(NOT(AND(ISTEXT(C28),LEN(TRIM(C28))&gt;0,LEN(C28)&lt;=20,EXACT(CLEAN(C28),C28))),"内容は改行なし20文字",IF(NOT(AND(ISNUMBER(D28),D28&gt;=0,D28&lt;=1000000000,D28=INT(D28))),"対象額を確認（空欄不可）","確認済み"))))))</f>
        <v/>
      </c>
      <c r="F28" s="1" t="str">
        <f aca="false">IF(E28="","",IF(E28="確認済み",0,1))</f>
        <v/>
      </c>
      <c r="G28" s="1"/>
      <c r="H28" s="1"/>
    </row>
    <row r="29" customFormat="false" ht="32" hidden="false" customHeight="true" outlineLevel="0" collapsed="false">
      <c r="A29" s="10"/>
      <c r="B29" s="3"/>
      <c r="C29" s="11"/>
      <c r="D29" s="12"/>
      <c r="E29" s="1" t="str">
        <f aca="false">IF(COUNTA(A29:D29)=0,"",IF(NOT(AND(ISTEXT(A29),LEN(A29)=8,EXACT(LEFT(A29,4),"ADV-"),ISNUMBER(FIND(MID(A29,5,1)&amp;"x","0x1x2x3x4x5x6x7x8x9x")),ISNUMBER(FIND(MID(A29,6,1)&amp;"x","0x1x2x3x4x5x6x7x8x9x")),ISNUMBER(FIND(MID(A29,7,1)&amp;"x","0x1x2x3x4x5x6x7x8x9x")),ISNUMBER(FIND(MID(A29,8,1)&amp;"x","0x1x2x3x4x5x6x7x8x9x")))),"IDはADV-と半角数字4桁",IF(COUNTIFS($A$8:$A$57,A29)&gt;1,"立替IDが重複",IF(NOT(AND(ISNUMBER(B29),B29&gt;=43831,B29&lt;=73050,B29=INT(B29))),"支出日を確認",IF(NOT(AND(ISTEXT(C29),LEN(TRIM(C29))&gt;0,LEN(C29)&lt;=20,EXACT(CLEAN(C29),C29))),"内容は改行なし20文字",IF(NOT(AND(ISNUMBER(D29),D29&gt;=0,D29&lt;=1000000000,D29=INT(D29))),"対象額を確認（空欄不可）","確認済み"))))))</f>
        <v/>
      </c>
      <c r="F29" s="1" t="str">
        <f aca="false">IF(E29="","",IF(E29="確認済み",0,1))</f>
        <v/>
      </c>
      <c r="G29" s="1"/>
      <c r="H29" s="1"/>
    </row>
    <row r="30" customFormat="false" ht="32" hidden="false" customHeight="true" outlineLevel="0" collapsed="false">
      <c r="A30" s="10"/>
      <c r="B30" s="3"/>
      <c r="C30" s="11"/>
      <c r="D30" s="12"/>
      <c r="E30" s="1" t="str">
        <f aca="false">IF(COUNTA(A30:D30)=0,"",IF(NOT(AND(ISTEXT(A30),LEN(A30)=8,EXACT(LEFT(A30,4),"ADV-"),ISNUMBER(FIND(MID(A30,5,1)&amp;"x","0x1x2x3x4x5x6x7x8x9x")),ISNUMBER(FIND(MID(A30,6,1)&amp;"x","0x1x2x3x4x5x6x7x8x9x")),ISNUMBER(FIND(MID(A30,7,1)&amp;"x","0x1x2x3x4x5x6x7x8x9x")),ISNUMBER(FIND(MID(A30,8,1)&amp;"x","0x1x2x3x4x5x6x7x8x9x")))),"IDはADV-と半角数字4桁",IF(COUNTIFS($A$8:$A$57,A30)&gt;1,"立替IDが重複",IF(NOT(AND(ISNUMBER(B30),B30&gt;=43831,B30&lt;=73050,B30=INT(B30))),"支出日を確認",IF(NOT(AND(ISTEXT(C30),LEN(TRIM(C30))&gt;0,LEN(C30)&lt;=20,EXACT(CLEAN(C30),C30))),"内容は改行なし20文字",IF(NOT(AND(ISNUMBER(D30),D30&gt;=0,D30&lt;=1000000000,D30=INT(D30))),"対象額を確認（空欄不可）","確認済み"))))))</f>
        <v/>
      </c>
      <c r="F30" s="1" t="str">
        <f aca="false">IF(E30="","",IF(E30="確認済み",0,1))</f>
        <v/>
      </c>
      <c r="G30" s="1"/>
      <c r="H30" s="1"/>
    </row>
    <row r="31" customFormat="false" ht="32" hidden="false" customHeight="true" outlineLevel="0" collapsed="false">
      <c r="A31" s="10"/>
      <c r="B31" s="3"/>
      <c r="C31" s="11"/>
      <c r="D31" s="12"/>
      <c r="E31" s="1" t="str">
        <f aca="false">IF(COUNTA(A31:D31)=0,"",IF(NOT(AND(ISTEXT(A31),LEN(A31)=8,EXACT(LEFT(A31,4),"ADV-"),ISNUMBER(FIND(MID(A31,5,1)&amp;"x","0x1x2x3x4x5x6x7x8x9x")),ISNUMBER(FIND(MID(A31,6,1)&amp;"x","0x1x2x3x4x5x6x7x8x9x")),ISNUMBER(FIND(MID(A31,7,1)&amp;"x","0x1x2x3x4x5x6x7x8x9x")),ISNUMBER(FIND(MID(A31,8,1)&amp;"x","0x1x2x3x4x5x6x7x8x9x")))),"IDはADV-と半角数字4桁",IF(COUNTIFS($A$8:$A$57,A31)&gt;1,"立替IDが重複",IF(NOT(AND(ISNUMBER(B31),B31&gt;=43831,B31&lt;=73050,B31=INT(B31))),"支出日を確認",IF(NOT(AND(ISTEXT(C31),LEN(TRIM(C31))&gt;0,LEN(C31)&lt;=20,EXACT(CLEAN(C31),C31))),"内容は改行なし20文字",IF(NOT(AND(ISNUMBER(D31),D31&gt;=0,D31&lt;=1000000000,D31=INT(D31))),"対象額を確認（空欄不可）","確認済み"))))))</f>
        <v/>
      </c>
      <c r="F31" s="1" t="str">
        <f aca="false">IF(E31="","",IF(E31="確認済み",0,1))</f>
        <v/>
      </c>
      <c r="G31" s="1"/>
      <c r="H31" s="1"/>
    </row>
    <row r="32" customFormat="false" ht="32" hidden="false" customHeight="true" outlineLevel="0" collapsed="false">
      <c r="A32" s="10"/>
      <c r="B32" s="3"/>
      <c r="C32" s="11"/>
      <c r="D32" s="12"/>
      <c r="E32" s="1" t="str">
        <f aca="false">IF(COUNTA(A32:D32)=0,"",IF(NOT(AND(ISTEXT(A32),LEN(A32)=8,EXACT(LEFT(A32,4),"ADV-"),ISNUMBER(FIND(MID(A32,5,1)&amp;"x","0x1x2x3x4x5x6x7x8x9x")),ISNUMBER(FIND(MID(A32,6,1)&amp;"x","0x1x2x3x4x5x6x7x8x9x")),ISNUMBER(FIND(MID(A32,7,1)&amp;"x","0x1x2x3x4x5x6x7x8x9x")),ISNUMBER(FIND(MID(A32,8,1)&amp;"x","0x1x2x3x4x5x6x7x8x9x")))),"IDはADV-と半角数字4桁",IF(COUNTIFS($A$8:$A$57,A32)&gt;1,"立替IDが重複",IF(NOT(AND(ISNUMBER(B32),B32&gt;=43831,B32&lt;=73050,B32=INT(B32))),"支出日を確認",IF(NOT(AND(ISTEXT(C32),LEN(TRIM(C32))&gt;0,LEN(C32)&lt;=20,EXACT(CLEAN(C32),C32))),"内容は改行なし20文字",IF(NOT(AND(ISNUMBER(D32),D32&gt;=0,D32&lt;=1000000000,D32=INT(D32))),"対象額を確認（空欄不可）","確認済み"))))))</f>
        <v/>
      </c>
      <c r="F32" s="1" t="str">
        <f aca="false">IF(E32="","",IF(E32="確認済み",0,1))</f>
        <v/>
      </c>
      <c r="G32" s="1"/>
      <c r="H32" s="1"/>
    </row>
    <row r="33" customFormat="false" ht="32" hidden="false" customHeight="true" outlineLevel="0" collapsed="false">
      <c r="A33" s="10"/>
      <c r="B33" s="3"/>
      <c r="C33" s="11"/>
      <c r="D33" s="12"/>
      <c r="E33" s="1" t="str">
        <f aca="false">IF(COUNTA(A33:D33)=0,"",IF(NOT(AND(ISTEXT(A33),LEN(A33)=8,EXACT(LEFT(A33,4),"ADV-"),ISNUMBER(FIND(MID(A33,5,1)&amp;"x","0x1x2x3x4x5x6x7x8x9x")),ISNUMBER(FIND(MID(A33,6,1)&amp;"x","0x1x2x3x4x5x6x7x8x9x")),ISNUMBER(FIND(MID(A33,7,1)&amp;"x","0x1x2x3x4x5x6x7x8x9x")),ISNUMBER(FIND(MID(A33,8,1)&amp;"x","0x1x2x3x4x5x6x7x8x9x")))),"IDはADV-と半角数字4桁",IF(COUNTIFS($A$8:$A$57,A33)&gt;1,"立替IDが重複",IF(NOT(AND(ISNUMBER(B33),B33&gt;=43831,B33&lt;=73050,B33=INT(B33))),"支出日を確認",IF(NOT(AND(ISTEXT(C33),LEN(TRIM(C33))&gt;0,LEN(C33)&lt;=20,EXACT(CLEAN(C33),C33))),"内容は改行なし20文字",IF(NOT(AND(ISNUMBER(D33),D33&gt;=0,D33&lt;=1000000000,D33=INT(D33))),"対象額を確認（空欄不可）","確認済み"))))))</f>
        <v/>
      </c>
      <c r="F33" s="1" t="str">
        <f aca="false">IF(E33="","",IF(E33="確認済み",0,1))</f>
        <v/>
      </c>
      <c r="G33" s="1"/>
      <c r="H33" s="1"/>
    </row>
    <row r="34" customFormat="false" ht="32" hidden="false" customHeight="true" outlineLevel="0" collapsed="false">
      <c r="A34" s="10"/>
      <c r="B34" s="3"/>
      <c r="C34" s="11"/>
      <c r="D34" s="12"/>
      <c r="E34" s="1" t="str">
        <f aca="false">IF(COUNTA(A34:D34)=0,"",IF(NOT(AND(ISTEXT(A34),LEN(A34)=8,EXACT(LEFT(A34,4),"ADV-"),ISNUMBER(FIND(MID(A34,5,1)&amp;"x","0x1x2x3x4x5x6x7x8x9x")),ISNUMBER(FIND(MID(A34,6,1)&amp;"x","0x1x2x3x4x5x6x7x8x9x")),ISNUMBER(FIND(MID(A34,7,1)&amp;"x","0x1x2x3x4x5x6x7x8x9x")),ISNUMBER(FIND(MID(A34,8,1)&amp;"x","0x1x2x3x4x5x6x7x8x9x")))),"IDはADV-と半角数字4桁",IF(COUNTIFS($A$8:$A$57,A34)&gt;1,"立替IDが重複",IF(NOT(AND(ISNUMBER(B34),B34&gt;=43831,B34&lt;=73050,B34=INT(B34))),"支出日を確認",IF(NOT(AND(ISTEXT(C34),LEN(TRIM(C34))&gt;0,LEN(C34)&lt;=20,EXACT(CLEAN(C34),C34))),"内容は改行なし20文字",IF(NOT(AND(ISNUMBER(D34),D34&gt;=0,D34&lt;=1000000000,D34=INT(D34))),"対象額を確認（空欄不可）","確認済み"))))))</f>
        <v/>
      </c>
      <c r="F34" s="1" t="str">
        <f aca="false">IF(E34="","",IF(E34="確認済み",0,1))</f>
        <v/>
      </c>
      <c r="G34" s="1"/>
      <c r="H34" s="1"/>
    </row>
    <row r="35" customFormat="false" ht="32" hidden="false" customHeight="true" outlineLevel="0" collapsed="false">
      <c r="A35" s="10"/>
      <c r="B35" s="3"/>
      <c r="C35" s="11"/>
      <c r="D35" s="12"/>
      <c r="E35" s="1" t="str">
        <f aca="false">IF(COUNTA(A35:D35)=0,"",IF(NOT(AND(ISTEXT(A35),LEN(A35)=8,EXACT(LEFT(A35,4),"ADV-"),ISNUMBER(FIND(MID(A35,5,1)&amp;"x","0x1x2x3x4x5x6x7x8x9x")),ISNUMBER(FIND(MID(A35,6,1)&amp;"x","0x1x2x3x4x5x6x7x8x9x")),ISNUMBER(FIND(MID(A35,7,1)&amp;"x","0x1x2x3x4x5x6x7x8x9x")),ISNUMBER(FIND(MID(A35,8,1)&amp;"x","0x1x2x3x4x5x6x7x8x9x")))),"IDはADV-と半角数字4桁",IF(COUNTIFS($A$8:$A$57,A35)&gt;1,"立替IDが重複",IF(NOT(AND(ISNUMBER(B35),B35&gt;=43831,B35&lt;=73050,B35=INT(B35))),"支出日を確認",IF(NOT(AND(ISTEXT(C35),LEN(TRIM(C35))&gt;0,LEN(C35)&lt;=20,EXACT(CLEAN(C35),C35))),"内容は改行なし20文字",IF(NOT(AND(ISNUMBER(D35),D35&gt;=0,D35&lt;=1000000000,D35=INT(D35))),"対象額を確認（空欄不可）","確認済み"))))))</f>
        <v/>
      </c>
      <c r="F35" s="1" t="str">
        <f aca="false">IF(E35="","",IF(E35="確認済み",0,1))</f>
        <v/>
      </c>
      <c r="G35" s="1"/>
      <c r="H35" s="1"/>
    </row>
    <row r="36" customFormat="false" ht="32" hidden="false" customHeight="true" outlineLevel="0" collapsed="false">
      <c r="A36" s="10"/>
      <c r="B36" s="3"/>
      <c r="C36" s="11"/>
      <c r="D36" s="12"/>
      <c r="E36" s="1" t="str">
        <f aca="false">IF(COUNTA(A36:D36)=0,"",IF(NOT(AND(ISTEXT(A36),LEN(A36)=8,EXACT(LEFT(A36,4),"ADV-"),ISNUMBER(FIND(MID(A36,5,1)&amp;"x","0x1x2x3x4x5x6x7x8x9x")),ISNUMBER(FIND(MID(A36,6,1)&amp;"x","0x1x2x3x4x5x6x7x8x9x")),ISNUMBER(FIND(MID(A36,7,1)&amp;"x","0x1x2x3x4x5x6x7x8x9x")),ISNUMBER(FIND(MID(A36,8,1)&amp;"x","0x1x2x3x4x5x6x7x8x9x")))),"IDはADV-と半角数字4桁",IF(COUNTIFS($A$8:$A$57,A36)&gt;1,"立替IDが重複",IF(NOT(AND(ISNUMBER(B36),B36&gt;=43831,B36&lt;=73050,B36=INT(B36))),"支出日を確認",IF(NOT(AND(ISTEXT(C36),LEN(TRIM(C36))&gt;0,LEN(C36)&lt;=20,EXACT(CLEAN(C36),C36))),"内容は改行なし20文字",IF(NOT(AND(ISNUMBER(D36),D36&gt;=0,D36&lt;=1000000000,D36=INT(D36))),"対象額を確認（空欄不可）","確認済み"))))))</f>
        <v/>
      </c>
      <c r="F36" s="1" t="str">
        <f aca="false">IF(E36="","",IF(E36="確認済み",0,1))</f>
        <v/>
      </c>
      <c r="G36" s="1"/>
      <c r="H36" s="1"/>
    </row>
    <row r="37" customFormat="false" ht="32" hidden="false" customHeight="true" outlineLevel="0" collapsed="false">
      <c r="A37" s="10"/>
      <c r="B37" s="3"/>
      <c r="C37" s="11"/>
      <c r="D37" s="12"/>
      <c r="E37" s="1" t="str">
        <f aca="false">IF(COUNTA(A37:D37)=0,"",IF(NOT(AND(ISTEXT(A37),LEN(A37)=8,EXACT(LEFT(A37,4),"ADV-"),ISNUMBER(FIND(MID(A37,5,1)&amp;"x","0x1x2x3x4x5x6x7x8x9x")),ISNUMBER(FIND(MID(A37,6,1)&amp;"x","0x1x2x3x4x5x6x7x8x9x")),ISNUMBER(FIND(MID(A37,7,1)&amp;"x","0x1x2x3x4x5x6x7x8x9x")),ISNUMBER(FIND(MID(A37,8,1)&amp;"x","0x1x2x3x4x5x6x7x8x9x")))),"IDはADV-と半角数字4桁",IF(COUNTIFS($A$8:$A$57,A37)&gt;1,"立替IDが重複",IF(NOT(AND(ISNUMBER(B37),B37&gt;=43831,B37&lt;=73050,B37=INT(B37))),"支出日を確認",IF(NOT(AND(ISTEXT(C37),LEN(TRIM(C37))&gt;0,LEN(C37)&lt;=20,EXACT(CLEAN(C37),C37))),"内容は改行なし20文字",IF(NOT(AND(ISNUMBER(D37),D37&gt;=0,D37&lt;=1000000000,D37=INT(D37))),"対象額を確認（空欄不可）","確認済み"))))))</f>
        <v/>
      </c>
      <c r="F37" s="1" t="str">
        <f aca="false">IF(E37="","",IF(E37="確認済み",0,1))</f>
        <v/>
      </c>
      <c r="G37" s="1"/>
      <c r="H37" s="1"/>
    </row>
    <row r="38" customFormat="false" ht="32" hidden="false" customHeight="true" outlineLevel="0" collapsed="false">
      <c r="A38" s="10"/>
      <c r="B38" s="3"/>
      <c r="C38" s="11"/>
      <c r="D38" s="12"/>
      <c r="E38" s="1" t="str">
        <f aca="false">IF(COUNTA(A38:D38)=0,"",IF(NOT(AND(ISTEXT(A38),LEN(A38)=8,EXACT(LEFT(A38,4),"ADV-"),ISNUMBER(FIND(MID(A38,5,1)&amp;"x","0x1x2x3x4x5x6x7x8x9x")),ISNUMBER(FIND(MID(A38,6,1)&amp;"x","0x1x2x3x4x5x6x7x8x9x")),ISNUMBER(FIND(MID(A38,7,1)&amp;"x","0x1x2x3x4x5x6x7x8x9x")),ISNUMBER(FIND(MID(A38,8,1)&amp;"x","0x1x2x3x4x5x6x7x8x9x")))),"IDはADV-と半角数字4桁",IF(COUNTIFS($A$8:$A$57,A38)&gt;1,"立替IDが重複",IF(NOT(AND(ISNUMBER(B38),B38&gt;=43831,B38&lt;=73050,B38=INT(B38))),"支出日を確認",IF(NOT(AND(ISTEXT(C38),LEN(TRIM(C38))&gt;0,LEN(C38)&lt;=20,EXACT(CLEAN(C38),C38))),"内容は改行なし20文字",IF(NOT(AND(ISNUMBER(D38),D38&gt;=0,D38&lt;=1000000000,D38=INT(D38))),"対象額を確認（空欄不可）","確認済み"))))))</f>
        <v/>
      </c>
      <c r="F38" s="1" t="str">
        <f aca="false">IF(E38="","",IF(E38="確認済み",0,1))</f>
        <v/>
      </c>
      <c r="G38" s="1"/>
      <c r="H38" s="1"/>
    </row>
    <row r="39" customFormat="false" ht="32" hidden="false" customHeight="true" outlineLevel="0" collapsed="false">
      <c r="A39" s="10"/>
      <c r="B39" s="3"/>
      <c r="C39" s="11"/>
      <c r="D39" s="12"/>
      <c r="E39" s="1" t="str">
        <f aca="false">IF(COUNTA(A39:D39)=0,"",IF(NOT(AND(ISTEXT(A39),LEN(A39)=8,EXACT(LEFT(A39,4),"ADV-"),ISNUMBER(FIND(MID(A39,5,1)&amp;"x","0x1x2x3x4x5x6x7x8x9x")),ISNUMBER(FIND(MID(A39,6,1)&amp;"x","0x1x2x3x4x5x6x7x8x9x")),ISNUMBER(FIND(MID(A39,7,1)&amp;"x","0x1x2x3x4x5x6x7x8x9x")),ISNUMBER(FIND(MID(A39,8,1)&amp;"x","0x1x2x3x4x5x6x7x8x9x")))),"IDはADV-と半角数字4桁",IF(COUNTIFS($A$8:$A$57,A39)&gt;1,"立替IDが重複",IF(NOT(AND(ISNUMBER(B39),B39&gt;=43831,B39&lt;=73050,B39=INT(B39))),"支出日を確認",IF(NOT(AND(ISTEXT(C39),LEN(TRIM(C39))&gt;0,LEN(C39)&lt;=20,EXACT(CLEAN(C39),C39))),"内容は改行なし20文字",IF(NOT(AND(ISNUMBER(D39),D39&gt;=0,D39&lt;=1000000000,D39=INT(D39))),"対象額を確認（空欄不可）","確認済み"))))))</f>
        <v/>
      </c>
      <c r="F39" s="1" t="str">
        <f aca="false">IF(E39="","",IF(E39="確認済み",0,1))</f>
        <v/>
      </c>
      <c r="G39" s="1"/>
      <c r="H39" s="1"/>
    </row>
    <row r="40" customFormat="false" ht="32" hidden="false" customHeight="true" outlineLevel="0" collapsed="false">
      <c r="A40" s="10"/>
      <c r="B40" s="3"/>
      <c r="C40" s="11"/>
      <c r="D40" s="12"/>
      <c r="E40" s="1" t="str">
        <f aca="false">IF(COUNTA(A40:D40)=0,"",IF(NOT(AND(ISTEXT(A40),LEN(A40)=8,EXACT(LEFT(A40,4),"ADV-"),ISNUMBER(FIND(MID(A40,5,1)&amp;"x","0x1x2x3x4x5x6x7x8x9x")),ISNUMBER(FIND(MID(A40,6,1)&amp;"x","0x1x2x3x4x5x6x7x8x9x")),ISNUMBER(FIND(MID(A40,7,1)&amp;"x","0x1x2x3x4x5x6x7x8x9x")),ISNUMBER(FIND(MID(A40,8,1)&amp;"x","0x1x2x3x4x5x6x7x8x9x")))),"IDはADV-と半角数字4桁",IF(COUNTIFS($A$8:$A$57,A40)&gt;1,"立替IDが重複",IF(NOT(AND(ISNUMBER(B40),B40&gt;=43831,B40&lt;=73050,B40=INT(B40))),"支出日を確認",IF(NOT(AND(ISTEXT(C40),LEN(TRIM(C40))&gt;0,LEN(C40)&lt;=20,EXACT(CLEAN(C40),C40))),"内容は改行なし20文字",IF(NOT(AND(ISNUMBER(D40),D40&gt;=0,D40&lt;=1000000000,D40=INT(D40))),"対象額を確認（空欄不可）","確認済み"))))))</f>
        <v/>
      </c>
      <c r="F40" s="1" t="str">
        <f aca="false">IF(E40="","",IF(E40="確認済み",0,1))</f>
        <v/>
      </c>
      <c r="G40" s="1"/>
      <c r="H40" s="1"/>
    </row>
    <row r="41" customFormat="false" ht="32" hidden="false" customHeight="true" outlineLevel="0" collapsed="false">
      <c r="A41" s="10"/>
      <c r="B41" s="3"/>
      <c r="C41" s="11"/>
      <c r="D41" s="12"/>
      <c r="E41" s="1" t="str">
        <f aca="false">IF(COUNTA(A41:D41)=0,"",IF(NOT(AND(ISTEXT(A41),LEN(A41)=8,EXACT(LEFT(A41,4),"ADV-"),ISNUMBER(FIND(MID(A41,5,1)&amp;"x","0x1x2x3x4x5x6x7x8x9x")),ISNUMBER(FIND(MID(A41,6,1)&amp;"x","0x1x2x3x4x5x6x7x8x9x")),ISNUMBER(FIND(MID(A41,7,1)&amp;"x","0x1x2x3x4x5x6x7x8x9x")),ISNUMBER(FIND(MID(A41,8,1)&amp;"x","0x1x2x3x4x5x6x7x8x9x")))),"IDはADV-と半角数字4桁",IF(COUNTIFS($A$8:$A$57,A41)&gt;1,"立替IDが重複",IF(NOT(AND(ISNUMBER(B41),B41&gt;=43831,B41&lt;=73050,B41=INT(B41))),"支出日を確認",IF(NOT(AND(ISTEXT(C41),LEN(TRIM(C41))&gt;0,LEN(C41)&lt;=20,EXACT(CLEAN(C41),C41))),"内容は改行なし20文字",IF(NOT(AND(ISNUMBER(D41),D41&gt;=0,D41&lt;=1000000000,D41=INT(D41))),"対象額を確認（空欄不可）","確認済み"))))))</f>
        <v/>
      </c>
      <c r="F41" s="1" t="str">
        <f aca="false">IF(E41="","",IF(E41="確認済み",0,1))</f>
        <v/>
      </c>
      <c r="G41" s="1"/>
      <c r="H41" s="1"/>
    </row>
    <row r="42" customFormat="false" ht="32" hidden="false" customHeight="true" outlineLevel="0" collapsed="false">
      <c r="A42" s="10"/>
      <c r="B42" s="3"/>
      <c r="C42" s="11"/>
      <c r="D42" s="12"/>
      <c r="E42" s="1" t="str">
        <f aca="false">IF(COUNTA(A42:D42)=0,"",IF(NOT(AND(ISTEXT(A42),LEN(A42)=8,EXACT(LEFT(A42,4),"ADV-"),ISNUMBER(FIND(MID(A42,5,1)&amp;"x","0x1x2x3x4x5x6x7x8x9x")),ISNUMBER(FIND(MID(A42,6,1)&amp;"x","0x1x2x3x4x5x6x7x8x9x")),ISNUMBER(FIND(MID(A42,7,1)&amp;"x","0x1x2x3x4x5x6x7x8x9x")),ISNUMBER(FIND(MID(A42,8,1)&amp;"x","0x1x2x3x4x5x6x7x8x9x")))),"IDはADV-と半角数字4桁",IF(COUNTIFS($A$8:$A$57,A42)&gt;1,"立替IDが重複",IF(NOT(AND(ISNUMBER(B42),B42&gt;=43831,B42&lt;=73050,B42=INT(B42))),"支出日を確認",IF(NOT(AND(ISTEXT(C42),LEN(TRIM(C42))&gt;0,LEN(C42)&lt;=20,EXACT(CLEAN(C42),C42))),"内容は改行なし20文字",IF(NOT(AND(ISNUMBER(D42),D42&gt;=0,D42&lt;=1000000000,D42=INT(D42))),"対象額を確認（空欄不可）","確認済み"))))))</f>
        <v/>
      </c>
      <c r="F42" s="1" t="str">
        <f aca="false">IF(E42="","",IF(E42="確認済み",0,1))</f>
        <v/>
      </c>
      <c r="G42" s="1"/>
      <c r="H42" s="1"/>
    </row>
    <row r="43" customFormat="false" ht="32" hidden="false" customHeight="true" outlineLevel="0" collapsed="false">
      <c r="A43" s="10"/>
      <c r="B43" s="3"/>
      <c r="C43" s="11"/>
      <c r="D43" s="12"/>
      <c r="E43" s="1" t="str">
        <f aca="false">IF(COUNTA(A43:D43)=0,"",IF(NOT(AND(ISTEXT(A43),LEN(A43)=8,EXACT(LEFT(A43,4),"ADV-"),ISNUMBER(FIND(MID(A43,5,1)&amp;"x","0x1x2x3x4x5x6x7x8x9x")),ISNUMBER(FIND(MID(A43,6,1)&amp;"x","0x1x2x3x4x5x6x7x8x9x")),ISNUMBER(FIND(MID(A43,7,1)&amp;"x","0x1x2x3x4x5x6x7x8x9x")),ISNUMBER(FIND(MID(A43,8,1)&amp;"x","0x1x2x3x4x5x6x7x8x9x")))),"IDはADV-と半角数字4桁",IF(COUNTIFS($A$8:$A$57,A43)&gt;1,"立替IDが重複",IF(NOT(AND(ISNUMBER(B43),B43&gt;=43831,B43&lt;=73050,B43=INT(B43))),"支出日を確認",IF(NOT(AND(ISTEXT(C43),LEN(TRIM(C43))&gt;0,LEN(C43)&lt;=20,EXACT(CLEAN(C43),C43))),"内容は改行なし20文字",IF(NOT(AND(ISNUMBER(D43),D43&gt;=0,D43&lt;=1000000000,D43=INT(D43))),"対象額を確認（空欄不可）","確認済み"))))))</f>
        <v/>
      </c>
      <c r="F43" s="1" t="str">
        <f aca="false">IF(E43="","",IF(E43="確認済み",0,1))</f>
        <v/>
      </c>
      <c r="G43" s="1"/>
      <c r="H43" s="1"/>
    </row>
    <row r="44" customFormat="false" ht="32" hidden="false" customHeight="true" outlineLevel="0" collapsed="false">
      <c r="A44" s="10"/>
      <c r="B44" s="3"/>
      <c r="C44" s="11"/>
      <c r="D44" s="12"/>
      <c r="E44" s="1" t="str">
        <f aca="false">IF(COUNTA(A44:D44)=0,"",IF(NOT(AND(ISTEXT(A44),LEN(A44)=8,EXACT(LEFT(A44,4),"ADV-"),ISNUMBER(FIND(MID(A44,5,1)&amp;"x","0x1x2x3x4x5x6x7x8x9x")),ISNUMBER(FIND(MID(A44,6,1)&amp;"x","0x1x2x3x4x5x6x7x8x9x")),ISNUMBER(FIND(MID(A44,7,1)&amp;"x","0x1x2x3x4x5x6x7x8x9x")),ISNUMBER(FIND(MID(A44,8,1)&amp;"x","0x1x2x3x4x5x6x7x8x9x")))),"IDはADV-と半角数字4桁",IF(COUNTIFS($A$8:$A$57,A44)&gt;1,"立替IDが重複",IF(NOT(AND(ISNUMBER(B44),B44&gt;=43831,B44&lt;=73050,B44=INT(B44))),"支出日を確認",IF(NOT(AND(ISTEXT(C44),LEN(TRIM(C44))&gt;0,LEN(C44)&lt;=20,EXACT(CLEAN(C44),C44))),"内容は改行なし20文字",IF(NOT(AND(ISNUMBER(D44),D44&gt;=0,D44&lt;=1000000000,D44=INT(D44))),"対象額を確認（空欄不可）","確認済み"))))))</f>
        <v/>
      </c>
      <c r="F44" s="1" t="str">
        <f aca="false">IF(E44="","",IF(E44="確認済み",0,1))</f>
        <v/>
      </c>
      <c r="G44" s="1"/>
      <c r="H44" s="1"/>
    </row>
    <row r="45" customFormat="false" ht="32" hidden="false" customHeight="true" outlineLevel="0" collapsed="false">
      <c r="A45" s="10"/>
      <c r="B45" s="3"/>
      <c r="C45" s="11"/>
      <c r="D45" s="12"/>
      <c r="E45" s="1" t="str">
        <f aca="false">IF(COUNTA(A45:D45)=0,"",IF(NOT(AND(ISTEXT(A45),LEN(A45)=8,EXACT(LEFT(A45,4),"ADV-"),ISNUMBER(FIND(MID(A45,5,1)&amp;"x","0x1x2x3x4x5x6x7x8x9x")),ISNUMBER(FIND(MID(A45,6,1)&amp;"x","0x1x2x3x4x5x6x7x8x9x")),ISNUMBER(FIND(MID(A45,7,1)&amp;"x","0x1x2x3x4x5x6x7x8x9x")),ISNUMBER(FIND(MID(A45,8,1)&amp;"x","0x1x2x3x4x5x6x7x8x9x")))),"IDはADV-と半角数字4桁",IF(COUNTIFS($A$8:$A$57,A45)&gt;1,"立替IDが重複",IF(NOT(AND(ISNUMBER(B45),B45&gt;=43831,B45&lt;=73050,B45=INT(B45))),"支出日を確認",IF(NOT(AND(ISTEXT(C45),LEN(TRIM(C45))&gt;0,LEN(C45)&lt;=20,EXACT(CLEAN(C45),C45))),"内容は改行なし20文字",IF(NOT(AND(ISNUMBER(D45),D45&gt;=0,D45&lt;=1000000000,D45=INT(D45))),"対象額を確認（空欄不可）","確認済み"))))))</f>
        <v/>
      </c>
      <c r="F45" s="1" t="str">
        <f aca="false">IF(E45="","",IF(E45="確認済み",0,1))</f>
        <v/>
      </c>
      <c r="G45" s="1"/>
      <c r="H45" s="1"/>
    </row>
    <row r="46" customFormat="false" ht="32" hidden="false" customHeight="true" outlineLevel="0" collapsed="false">
      <c r="A46" s="10"/>
      <c r="B46" s="3"/>
      <c r="C46" s="11"/>
      <c r="D46" s="12"/>
      <c r="E46" s="1" t="str">
        <f aca="false">IF(COUNTA(A46:D46)=0,"",IF(NOT(AND(ISTEXT(A46),LEN(A46)=8,EXACT(LEFT(A46,4),"ADV-"),ISNUMBER(FIND(MID(A46,5,1)&amp;"x","0x1x2x3x4x5x6x7x8x9x")),ISNUMBER(FIND(MID(A46,6,1)&amp;"x","0x1x2x3x4x5x6x7x8x9x")),ISNUMBER(FIND(MID(A46,7,1)&amp;"x","0x1x2x3x4x5x6x7x8x9x")),ISNUMBER(FIND(MID(A46,8,1)&amp;"x","0x1x2x3x4x5x6x7x8x9x")))),"IDはADV-と半角数字4桁",IF(COUNTIFS($A$8:$A$57,A46)&gt;1,"立替IDが重複",IF(NOT(AND(ISNUMBER(B46),B46&gt;=43831,B46&lt;=73050,B46=INT(B46))),"支出日を確認",IF(NOT(AND(ISTEXT(C46),LEN(TRIM(C46))&gt;0,LEN(C46)&lt;=20,EXACT(CLEAN(C46),C46))),"内容は改行なし20文字",IF(NOT(AND(ISNUMBER(D46),D46&gt;=0,D46&lt;=1000000000,D46=INT(D46))),"対象額を確認（空欄不可）","確認済み"))))))</f>
        <v/>
      </c>
      <c r="F46" s="1" t="str">
        <f aca="false">IF(E46="","",IF(E46="確認済み",0,1))</f>
        <v/>
      </c>
      <c r="G46" s="1"/>
      <c r="H46" s="1"/>
    </row>
    <row r="47" customFormat="false" ht="32" hidden="false" customHeight="true" outlineLevel="0" collapsed="false">
      <c r="A47" s="10"/>
      <c r="B47" s="3"/>
      <c r="C47" s="11"/>
      <c r="D47" s="12"/>
      <c r="E47" s="1" t="str">
        <f aca="false">IF(COUNTA(A47:D47)=0,"",IF(NOT(AND(ISTEXT(A47),LEN(A47)=8,EXACT(LEFT(A47,4),"ADV-"),ISNUMBER(FIND(MID(A47,5,1)&amp;"x","0x1x2x3x4x5x6x7x8x9x")),ISNUMBER(FIND(MID(A47,6,1)&amp;"x","0x1x2x3x4x5x6x7x8x9x")),ISNUMBER(FIND(MID(A47,7,1)&amp;"x","0x1x2x3x4x5x6x7x8x9x")),ISNUMBER(FIND(MID(A47,8,1)&amp;"x","0x1x2x3x4x5x6x7x8x9x")))),"IDはADV-と半角数字4桁",IF(COUNTIFS($A$8:$A$57,A47)&gt;1,"立替IDが重複",IF(NOT(AND(ISNUMBER(B47),B47&gt;=43831,B47&lt;=73050,B47=INT(B47))),"支出日を確認",IF(NOT(AND(ISTEXT(C47),LEN(TRIM(C47))&gt;0,LEN(C47)&lt;=20,EXACT(CLEAN(C47),C47))),"内容は改行なし20文字",IF(NOT(AND(ISNUMBER(D47),D47&gt;=0,D47&lt;=1000000000,D47=INT(D47))),"対象額を確認（空欄不可）","確認済み"))))))</f>
        <v/>
      </c>
      <c r="F47" s="1" t="str">
        <f aca="false">IF(E47="","",IF(E47="確認済み",0,1))</f>
        <v/>
      </c>
      <c r="G47" s="1"/>
      <c r="H47" s="1"/>
    </row>
    <row r="48" customFormat="false" ht="32" hidden="false" customHeight="true" outlineLevel="0" collapsed="false">
      <c r="A48" s="10"/>
      <c r="B48" s="3"/>
      <c r="C48" s="11"/>
      <c r="D48" s="12"/>
      <c r="E48" s="1" t="str">
        <f aca="false">IF(COUNTA(A48:D48)=0,"",IF(NOT(AND(ISTEXT(A48),LEN(A48)=8,EXACT(LEFT(A48,4),"ADV-"),ISNUMBER(FIND(MID(A48,5,1)&amp;"x","0x1x2x3x4x5x6x7x8x9x")),ISNUMBER(FIND(MID(A48,6,1)&amp;"x","0x1x2x3x4x5x6x7x8x9x")),ISNUMBER(FIND(MID(A48,7,1)&amp;"x","0x1x2x3x4x5x6x7x8x9x")),ISNUMBER(FIND(MID(A48,8,1)&amp;"x","0x1x2x3x4x5x6x7x8x9x")))),"IDはADV-と半角数字4桁",IF(COUNTIFS($A$8:$A$57,A48)&gt;1,"立替IDが重複",IF(NOT(AND(ISNUMBER(B48),B48&gt;=43831,B48&lt;=73050,B48=INT(B48))),"支出日を確認",IF(NOT(AND(ISTEXT(C48),LEN(TRIM(C48))&gt;0,LEN(C48)&lt;=20,EXACT(CLEAN(C48),C48))),"内容は改行なし20文字",IF(NOT(AND(ISNUMBER(D48),D48&gt;=0,D48&lt;=1000000000,D48=INT(D48))),"対象額を確認（空欄不可）","確認済み"))))))</f>
        <v/>
      </c>
      <c r="F48" s="1" t="str">
        <f aca="false">IF(E48="","",IF(E48="確認済み",0,1))</f>
        <v/>
      </c>
      <c r="G48" s="1"/>
      <c r="H48" s="1"/>
    </row>
    <row r="49" customFormat="false" ht="32" hidden="false" customHeight="true" outlineLevel="0" collapsed="false">
      <c r="A49" s="10"/>
      <c r="B49" s="3"/>
      <c r="C49" s="11"/>
      <c r="D49" s="12"/>
      <c r="E49" s="1" t="str">
        <f aca="false">IF(COUNTA(A49:D49)=0,"",IF(NOT(AND(ISTEXT(A49),LEN(A49)=8,EXACT(LEFT(A49,4),"ADV-"),ISNUMBER(FIND(MID(A49,5,1)&amp;"x","0x1x2x3x4x5x6x7x8x9x")),ISNUMBER(FIND(MID(A49,6,1)&amp;"x","0x1x2x3x4x5x6x7x8x9x")),ISNUMBER(FIND(MID(A49,7,1)&amp;"x","0x1x2x3x4x5x6x7x8x9x")),ISNUMBER(FIND(MID(A49,8,1)&amp;"x","0x1x2x3x4x5x6x7x8x9x")))),"IDはADV-と半角数字4桁",IF(COUNTIFS($A$8:$A$57,A49)&gt;1,"立替IDが重複",IF(NOT(AND(ISNUMBER(B49),B49&gt;=43831,B49&lt;=73050,B49=INT(B49))),"支出日を確認",IF(NOT(AND(ISTEXT(C49),LEN(TRIM(C49))&gt;0,LEN(C49)&lt;=20,EXACT(CLEAN(C49),C49))),"内容は改行なし20文字",IF(NOT(AND(ISNUMBER(D49),D49&gt;=0,D49&lt;=1000000000,D49=INT(D49))),"対象額を確認（空欄不可）","確認済み"))))))</f>
        <v/>
      </c>
      <c r="F49" s="1" t="str">
        <f aca="false">IF(E49="","",IF(E49="確認済み",0,1))</f>
        <v/>
      </c>
      <c r="G49" s="1"/>
      <c r="H49" s="1"/>
    </row>
    <row r="50" customFormat="false" ht="32" hidden="false" customHeight="true" outlineLevel="0" collapsed="false">
      <c r="A50" s="10"/>
      <c r="B50" s="3"/>
      <c r="C50" s="11"/>
      <c r="D50" s="12"/>
      <c r="E50" s="1" t="str">
        <f aca="false">IF(COUNTA(A50:D50)=0,"",IF(NOT(AND(ISTEXT(A50),LEN(A50)=8,EXACT(LEFT(A50,4),"ADV-"),ISNUMBER(FIND(MID(A50,5,1)&amp;"x","0x1x2x3x4x5x6x7x8x9x")),ISNUMBER(FIND(MID(A50,6,1)&amp;"x","0x1x2x3x4x5x6x7x8x9x")),ISNUMBER(FIND(MID(A50,7,1)&amp;"x","0x1x2x3x4x5x6x7x8x9x")),ISNUMBER(FIND(MID(A50,8,1)&amp;"x","0x1x2x3x4x5x6x7x8x9x")))),"IDはADV-と半角数字4桁",IF(COUNTIFS($A$8:$A$57,A50)&gt;1,"立替IDが重複",IF(NOT(AND(ISNUMBER(B50),B50&gt;=43831,B50&lt;=73050,B50=INT(B50))),"支出日を確認",IF(NOT(AND(ISTEXT(C50),LEN(TRIM(C50))&gt;0,LEN(C50)&lt;=20,EXACT(CLEAN(C50),C50))),"内容は改行なし20文字",IF(NOT(AND(ISNUMBER(D50),D50&gt;=0,D50&lt;=1000000000,D50=INT(D50))),"対象額を確認（空欄不可）","確認済み"))))))</f>
        <v/>
      </c>
      <c r="F50" s="1" t="str">
        <f aca="false">IF(E50="","",IF(E50="確認済み",0,1))</f>
        <v/>
      </c>
      <c r="G50" s="1"/>
      <c r="H50" s="1"/>
    </row>
    <row r="51" customFormat="false" ht="32" hidden="false" customHeight="true" outlineLevel="0" collapsed="false">
      <c r="A51" s="10"/>
      <c r="B51" s="3"/>
      <c r="C51" s="11"/>
      <c r="D51" s="12"/>
      <c r="E51" s="1" t="str">
        <f aca="false">IF(COUNTA(A51:D51)=0,"",IF(NOT(AND(ISTEXT(A51),LEN(A51)=8,EXACT(LEFT(A51,4),"ADV-"),ISNUMBER(FIND(MID(A51,5,1)&amp;"x","0x1x2x3x4x5x6x7x8x9x")),ISNUMBER(FIND(MID(A51,6,1)&amp;"x","0x1x2x3x4x5x6x7x8x9x")),ISNUMBER(FIND(MID(A51,7,1)&amp;"x","0x1x2x3x4x5x6x7x8x9x")),ISNUMBER(FIND(MID(A51,8,1)&amp;"x","0x1x2x3x4x5x6x7x8x9x")))),"IDはADV-と半角数字4桁",IF(COUNTIFS($A$8:$A$57,A51)&gt;1,"立替IDが重複",IF(NOT(AND(ISNUMBER(B51),B51&gt;=43831,B51&lt;=73050,B51=INT(B51))),"支出日を確認",IF(NOT(AND(ISTEXT(C51),LEN(TRIM(C51))&gt;0,LEN(C51)&lt;=20,EXACT(CLEAN(C51),C51))),"内容は改行なし20文字",IF(NOT(AND(ISNUMBER(D51),D51&gt;=0,D51&lt;=1000000000,D51=INT(D51))),"対象額を確認（空欄不可）","確認済み"))))))</f>
        <v/>
      </c>
      <c r="F51" s="1" t="str">
        <f aca="false">IF(E51="","",IF(E51="確認済み",0,1))</f>
        <v/>
      </c>
      <c r="G51" s="1"/>
      <c r="H51" s="1"/>
    </row>
    <row r="52" customFormat="false" ht="32" hidden="false" customHeight="true" outlineLevel="0" collapsed="false">
      <c r="A52" s="10"/>
      <c r="B52" s="3"/>
      <c r="C52" s="11"/>
      <c r="D52" s="12"/>
      <c r="E52" s="1" t="str">
        <f aca="false">IF(COUNTA(A52:D52)=0,"",IF(NOT(AND(ISTEXT(A52),LEN(A52)=8,EXACT(LEFT(A52,4),"ADV-"),ISNUMBER(FIND(MID(A52,5,1)&amp;"x","0x1x2x3x4x5x6x7x8x9x")),ISNUMBER(FIND(MID(A52,6,1)&amp;"x","0x1x2x3x4x5x6x7x8x9x")),ISNUMBER(FIND(MID(A52,7,1)&amp;"x","0x1x2x3x4x5x6x7x8x9x")),ISNUMBER(FIND(MID(A52,8,1)&amp;"x","0x1x2x3x4x5x6x7x8x9x")))),"IDはADV-と半角数字4桁",IF(COUNTIFS($A$8:$A$57,A52)&gt;1,"立替IDが重複",IF(NOT(AND(ISNUMBER(B52),B52&gt;=43831,B52&lt;=73050,B52=INT(B52))),"支出日を確認",IF(NOT(AND(ISTEXT(C52),LEN(TRIM(C52))&gt;0,LEN(C52)&lt;=20,EXACT(CLEAN(C52),C52))),"内容は改行なし20文字",IF(NOT(AND(ISNUMBER(D52),D52&gt;=0,D52&lt;=1000000000,D52=INT(D52))),"対象額を確認（空欄不可）","確認済み"))))))</f>
        <v/>
      </c>
      <c r="F52" s="1" t="str">
        <f aca="false">IF(E52="","",IF(E52="確認済み",0,1))</f>
        <v/>
      </c>
      <c r="G52" s="1"/>
      <c r="H52" s="1"/>
    </row>
    <row r="53" customFormat="false" ht="32" hidden="false" customHeight="true" outlineLevel="0" collapsed="false">
      <c r="A53" s="10"/>
      <c r="B53" s="3"/>
      <c r="C53" s="11"/>
      <c r="D53" s="12"/>
      <c r="E53" s="1" t="str">
        <f aca="false">IF(COUNTA(A53:D53)=0,"",IF(NOT(AND(ISTEXT(A53),LEN(A53)=8,EXACT(LEFT(A53,4),"ADV-"),ISNUMBER(FIND(MID(A53,5,1)&amp;"x","0x1x2x3x4x5x6x7x8x9x")),ISNUMBER(FIND(MID(A53,6,1)&amp;"x","0x1x2x3x4x5x6x7x8x9x")),ISNUMBER(FIND(MID(A53,7,1)&amp;"x","0x1x2x3x4x5x6x7x8x9x")),ISNUMBER(FIND(MID(A53,8,1)&amp;"x","0x1x2x3x4x5x6x7x8x9x")))),"IDはADV-と半角数字4桁",IF(COUNTIFS($A$8:$A$57,A53)&gt;1,"立替IDが重複",IF(NOT(AND(ISNUMBER(B53),B53&gt;=43831,B53&lt;=73050,B53=INT(B53))),"支出日を確認",IF(NOT(AND(ISTEXT(C53),LEN(TRIM(C53))&gt;0,LEN(C53)&lt;=20,EXACT(CLEAN(C53),C53))),"内容は改行なし20文字",IF(NOT(AND(ISNUMBER(D53),D53&gt;=0,D53&lt;=1000000000,D53=INT(D53))),"対象額を確認（空欄不可）","確認済み"))))))</f>
        <v/>
      </c>
      <c r="F53" s="1" t="str">
        <f aca="false">IF(E53="","",IF(E53="確認済み",0,1))</f>
        <v/>
      </c>
      <c r="G53" s="1"/>
      <c r="H53" s="1"/>
    </row>
    <row r="54" customFormat="false" ht="32" hidden="false" customHeight="true" outlineLevel="0" collapsed="false">
      <c r="A54" s="10"/>
      <c r="B54" s="3"/>
      <c r="C54" s="11"/>
      <c r="D54" s="12"/>
      <c r="E54" s="1" t="str">
        <f aca="false">IF(COUNTA(A54:D54)=0,"",IF(NOT(AND(ISTEXT(A54),LEN(A54)=8,EXACT(LEFT(A54,4),"ADV-"),ISNUMBER(FIND(MID(A54,5,1)&amp;"x","0x1x2x3x4x5x6x7x8x9x")),ISNUMBER(FIND(MID(A54,6,1)&amp;"x","0x1x2x3x4x5x6x7x8x9x")),ISNUMBER(FIND(MID(A54,7,1)&amp;"x","0x1x2x3x4x5x6x7x8x9x")),ISNUMBER(FIND(MID(A54,8,1)&amp;"x","0x1x2x3x4x5x6x7x8x9x")))),"IDはADV-と半角数字4桁",IF(COUNTIFS($A$8:$A$57,A54)&gt;1,"立替IDが重複",IF(NOT(AND(ISNUMBER(B54),B54&gt;=43831,B54&lt;=73050,B54=INT(B54))),"支出日を確認",IF(NOT(AND(ISTEXT(C54),LEN(TRIM(C54))&gt;0,LEN(C54)&lt;=20,EXACT(CLEAN(C54),C54))),"内容は改行なし20文字",IF(NOT(AND(ISNUMBER(D54),D54&gt;=0,D54&lt;=1000000000,D54=INT(D54))),"対象額を確認（空欄不可）","確認済み"))))))</f>
        <v/>
      </c>
      <c r="F54" s="1" t="str">
        <f aca="false">IF(E54="","",IF(E54="確認済み",0,1))</f>
        <v/>
      </c>
      <c r="G54" s="1"/>
      <c r="H54" s="1"/>
    </row>
    <row r="55" customFormat="false" ht="32" hidden="false" customHeight="true" outlineLevel="0" collapsed="false">
      <c r="A55" s="10"/>
      <c r="B55" s="3"/>
      <c r="C55" s="11"/>
      <c r="D55" s="12"/>
      <c r="E55" s="1" t="str">
        <f aca="false">IF(COUNTA(A55:D55)=0,"",IF(NOT(AND(ISTEXT(A55),LEN(A55)=8,EXACT(LEFT(A55,4),"ADV-"),ISNUMBER(FIND(MID(A55,5,1)&amp;"x","0x1x2x3x4x5x6x7x8x9x")),ISNUMBER(FIND(MID(A55,6,1)&amp;"x","0x1x2x3x4x5x6x7x8x9x")),ISNUMBER(FIND(MID(A55,7,1)&amp;"x","0x1x2x3x4x5x6x7x8x9x")),ISNUMBER(FIND(MID(A55,8,1)&amp;"x","0x1x2x3x4x5x6x7x8x9x")))),"IDはADV-と半角数字4桁",IF(COUNTIFS($A$8:$A$57,A55)&gt;1,"立替IDが重複",IF(NOT(AND(ISNUMBER(B55),B55&gt;=43831,B55&lt;=73050,B55=INT(B55))),"支出日を確認",IF(NOT(AND(ISTEXT(C55),LEN(TRIM(C55))&gt;0,LEN(C55)&lt;=20,EXACT(CLEAN(C55),C55))),"内容は改行なし20文字",IF(NOT(AND(ISNUMBER(D55),D55&gt;=0,D55&lt;=1000000000,D55=INT(D55))),"対象額を確認（空欄不可）","確認済み"))))))</f>
        <v/>
      </c>
      <c r="F55" s="1" t="str">
        <f aca="false">IF(E55="","",IF(E55="確認済み",0,1))</f>
        <v/>
      </c>
      <c r="G55" s="1"/>
      <c r="H55" s="1"/>
    </row>
    <row r="56" customFormat="false" ht="32" hidden="false" customHeight="true" outlineLevel="0" collapsed="false">
      <c r="A56" s="10"/>
      <c r="B56" s="3"/>
      <c r="C56" s="11"/>
      <c r="D56" s="12"/>
      <c r="E56" s="1" t="str">
        <f aca="false">IF(COUNTA(A56:D56)=0,"",IF(NOT(AND(ISTEXT(A56),LEN(A56)=8,EXACT(LEFT(A56,4),"ADV-"),ISNUMBER(FIND(MID(A56,5,1)&amp;"x","0x1x2x3x4x5x6x7x8x9x")),ISNUMBER(FIND(MID(A56,6,1)&amp;"x","0x1x2x3x4x5x6x7x8x9x")),ISNUMBER(FIND(MID(A56,7,1)&amp;"x","0x1x2x3x4x5x6x7x8x9x")),ISNUMBER(FIND(MID(A56,8,1)&amp;"x","0x1x2x3x4x5x6x7x8x9x")))),"IDはADV-と半角数字4桁",IF(COUNTIFS($A$8:$A$57,A56)&gt;1,"立替IDが重複",IF(NOT(AND(ISNUMBER(B56),B56&gt;=43831,B56&lt;=73050,B56=INT(B56))),"支出日を確認",IF(NOT(AND(ISTEXT(C56),LEN(TRIM(C56))&gt;0,LEN(C56)&lt;=20,EXACT(CLEAN(C56),C56))),"内容は改行なし20文字",IF(NOT(AND(ISNUMBER(D56),D56&gt;=0,D56&lt;=1000000000,D56=INT(D56))),"対象額を確認（空欄不可）","確認済み"))))))</f>
        <v/>
      </c>
      <c r="F56" s="1" t="str">
        <f aca="false">IF(E56="","",IF(E56="確認済み",0,1))</f>
        <v/>
      </c>
      <c r="G56" s="1"/>
      <c r="H56" s="1"/>
    </row>
    <row r="57" customFormat="false" ht="32" hidden="false" customHeight="true" outlineLevel="0" collapsed="false">
      <c r="A57" s="10"/>
      <c r="B57" s="3"/>
      <c r="C57" s="11"/>
      <c r="D57" s="12"/>
      <c r="E57" s="1" t="str">
        <f aca="false">IF(COUNTA(A57:D57)=0,"",IF(NOT(AND(ISTEXT(A57),LEN(A57)=8,EXACT(LEFT(A57,4),"ADV-"),ISNUMBER(FIND(MID(A57,5,1)&amp;"x","0x1x2x3x4x5x6x7x8x9x")),ISNUMBER(FIND(MID(A57,6,1)&amp;"x","0x1x2x3x4x5x6x7x8x9x")),ISNUMBER(FIND(MID(A57,7,1)&amp;"x","0x1x2x3x4x5x6x7x8x9x")),ISNUMBER(FIND(MID(A57,8,1)&amp;"x","0x1x2x3x4x5x6x7x8x9x")))),"IDはADV-と半角数字4桁",IF(COUNTIFS($A$8:$A$57,A57)&gt;1,"立替IDが重複",IF(NOT(AND(ISNUMBER(B57),B57&gt;=43831,B57&lt;=73050,B57=INT(B57))),"支出日を確認",IF(NOT(AND(ISTEXT(C57),LEN(TRIM(C57))&gt;0,LEN(C57)&lt;=20,EXACT(CLEAN(C57),C57))),"内容は改行なし20文字",IF(NOT(AND(ISNUMBER(D57),D57&gt;=0,D57&lt;=1000000000,D57=INT(D57))),"対象額を確認（空欄不可）","確認済み"))))))</f>
        <v/>
      </c>
      <c r="F57" s="1" t="str">
        <f aca="false">IF(E57="","",IF(E57="確認済み",0,1))</f>
        <v/>
      </c>
      <c r="G57" s="1"/>
      <c r="H57" s="1"/>
    </row>
    <row r="58" customFormat="false" ht="22" hidden="false" customHeight="tru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2" hidden="false" customHeight="true" outlineLevel="0" collapsed="false">
      <c r="A59" s="1"/>
      <c r="B59" s="1"/>
      <c r="C59" s="1"/>
      <c r="D59" s="1"/>
      <c r="E59" s="1"/>
      <c r="F59" s="1"/>
      <c r="G59" s="1"/>
      <c r="H59" s="1"/>
    </row>
    <row r="60" customFormat="false" ht="22" hidden="false" customHeight="true" outlineLevel="0" collapsed="false">
      <c r="A60" s="1" t="s">
        <v>39</v>
      </c>
      <c r="B60" s="1"/>
      <c r="C60" s="1"/>
      <c r="D60" s="1"/>
      <c r="E60" s="1"/>
      <c r="F60" s="1"/>
      <c r="G60" s="1"/>
      <c r="H60" s="1"/>
    </row>
    <row r="61" customFormat="false" ht="22" hidden="false" customHeight="true" outlineLevel="0" collapsed="false">
      <c r="A61" s="9" t="s">
        <v>40</v>
      </c>
      <c r="B61" s="1"/>
      <c r="C61" s="1"/>
      <c r="D61" s="1"/>
      <c r="E61" s="1"/>
      <c r="F61" s="1"/>
      <c r="G61" s="1"/>
      <c r="H61" s="1"/>
    </row>
    <row r="62" customFormat="false" ht="22" hidden="false" customHeight="true" outlineLevel="0" collapsed="false">
      <c r="A62" s="9" t="s">
        <v>41</v>
      </c>
      <c r="B62" s="1"/>
      <c r="C62" s="1"/>
      <c r="D62" s="1"/>
      <c r="E62" s="1"/>
      <c r="F62" s="1"/>
      <c r="G62" s="1"/>
      <c r="H62" s="1"/>
    </row>
    <row r="63" customFormat="false" ht="22" hidden="false" customHeight="true" outlineLevel="0" collapsed="false">
      <c r="A63" s="1" t="s">
        <v>42</v>
      </c>
      <c r="B63" s="1"/>
      <c r="C63" s="1"/>
      <c r="D63" s="1"/>
      <c r="E63" s="1"/>
      <c r="F63" s="1"/>
      <c r="G63" s="1"/>
      <c r="H63" s="1"/>
    </row>
    <row r="64" customFormat="false" ht="22" hidden="false" customHeight="true" outlineLevel="0" collapsed="false">
      <c r="A64" s="1" t="s">
        <v>43</v>
      </c>
      <c r="B64" s="1"/>
      <c r="C64" s="1"/>
      <c r="D64" s="1"/>
      <c r="E64" s="1"/>
      <c r="F64" s="1"/>
      <c r="G64" s="1"/>
      <c r="H64" s="1"/>
    </row>
    <row r="65" customFormat="false" ht="22" hidden="false" customHeight="true" outlineLevel="0" collapsed="false">
      <c r="A65" s="1" t="s">
        <v>44</v>
      </c>
      <c r="B65" s="1"/>
      <c r="C65" s="1"/>
      <c r="D65" s="1"/>
      <c r="E65" s="1"/>
      <c r="F65" s="1"/>
      <c r="G65" s="1"/>
      <c r="H65" s="1"/>
    </row>
    <row r="66" customFormat="false" ht="22" hidden="false" customHeight="true" outlineLevel="0" collapsed="false">
      <c r="A66" s="1" t="s">
        <v>45</v>
      </c>
      <c r="B66" s="1"/>
      <c r="C66" s="1"/>
      <c r="D66" s="1"/>
      <c r="E66" s="1"/>
      <c r="F66" s="1"/>
      <c r="G66" s="1"/>
      <c r="H66" s="1"/>
    </row>
    <row r="67" customFormat="false" ht="22" hidden="false" customHeight="true" outlineLevel="0" collapsed="false">
      <c r="A67" s="1" t="s">
        <v>46</v>
      </c>
      <c r="B67" s="1"/>
      <c r="C67" s="1"/>
      <c r="D67" s="1"/>
      <c r="E67" s="1"/>
      <c r="F67" s="1"/>
      <c r="G67" s="1"/>
      <c r="H67" s="1"/>
    </row>
  </sheetData>
  <conditionalFormatting sqref="E8:F57">
    <cfRule type="expression" priority="2" aboveAverage="0" equalAverage="0" bottom="0" percent="0" rank="0" text="" dxfId="1">
      <formula>AND($E8&lt;&gt;"",$E8&lt;&gt;"確認済み")</formula>
    </cfRule>
  </conditionalFormatting>
  <dataValidations count="1">
    <dataValidation allowBlank="false" errorStyle="stop" operator="between" showDropDown="false" showErrorMessage="false" showInputMessage="false" sqref="D8:D57" type="whole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8"/>
    <col collapsed="false" customWidth="true" hidden="false" outlineLevel="0" max="4" min="4" style="0" width="22"/>
    <col collapsed="false" customWidth="true" hidden="false" outlineLevel="0" max="5" min="5" style="0" width="33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22"/>
    <col collapsed="false" customWidth="true" hidden="false" outlineLevel="0" max="9" min="9" style="0" width="18"/>
  </cols>
  <sheetData>
    <row r="1" customFormat="false" ht="2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47</v>
      </c>
      <c r="B2" s="1"/>
      <c r="C2" s="1"/>
      <c r="D2" s="1"/>
      <c r="E2" s="1"/>
      <c r="F2" s="1"/>
      <c r="G2" s="1"/>
      <c r="H2" s="1"/>
      <c r="I2" s="1"/>
    </row>
    <row r="3" customFormat="false" ht="22" hidden="false" customHeight="true" outlineLevel="0" collapsed="false">
      <c r="A3" s="9" t="s">
        <v>48</v>
      </c>
      <c r="B3" s="1"/>
      <c r="C3" s="1"/>
      <c r="D3" s="1"/>
      <c r="E3" s="1"/>
      <c r="F3" s="1"/>
      <c r="G3" s="1"/>
      <c r="H3" s="1"/>
      <c r="I3" s="1"/>
    </row>
    <row r="4" customFormat="false" ht="22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22" hidden="false" customHeight="true" outlineLevel="0" collapsed="false">
      <c r="A5" s="1" t="s">
        <v>49</v>
      </c>
      <c r="B5" s="1"/>
      <c r="C5" s="1"/>
      <c r="D5" s="1"/>
      <c r="E5" s="1"/>
      <c r="F5" s="1"/>
      <c r="G5" s="1"/>
      <c r="H5" s="1"/>
      <c r="I5" s="1"/>
    </row>
    <row r="6" customFormat="false" ht="22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34" hidden="false" customHeight="true" outlineLevel="0" collapsed="false">
      <c r="A7" s="6" t="s">
        <v>50</v>
      </c>
      <c r="B7" s="6" t="s">
        <v>15</v>
      </c>
      <c r="C7" s="6" t="s">
        <v>51</v>
      </c>
      <c r="D7" s="6" t="s">
        <v>18</v>
      </c>
      <c r="E7" s="6" t="s">
        <v>27</v>
      </c>
      <c r="F7" s="6" t="s">
        <v>28</v>
      </c>
      <c r="G7" s="6" t="s">
        <v>52</v>
      </c>
      <c r="H7" s="6" t="s">
        <v>53</v>
      </c>
      <c r="I7" s="6" t="s">
        <v>54</v>
      </c>
    </row>
    <row r="8" customFormat="false" ht="32" hidden="false" customHeight="true" outlineLevel="0" collapsed="false">
      <c r="A8" s="10" t="s">
        <v>55</v>
      </c>
      <c r="B8" s="10" t="s">
        <v>29</v>
      </c>
      <c r="C8" s="3" t="n">
        <v>46300</v>
      </c>
      <c r="D8" s="12" t="n">
        <v>5000</v>
      </c>
      <c r="E8" s="1" t="str">
        <f aca="false">IF(COUNTA(A8:D8)=0,"",IF(NOT(AND(ISTEXT(A8),LEN(A8)=8,EXACT(LEFT(A8,4),"SET-"),ISNUMBER(FIND(MID(A8,5,1)&amp;"x","0x1x2x3x4x5x6x7x8x9x")),ISNUMBER(FIND(MID(A8,6,1)&amp;"x","0x1x2x3x4x5x6x7x8x9x")),ISNUMBER(FIND(MID(A8,7,1)&amp;"x","0x1x2x3x4x5x6x7x8x9x")),ISNUMBER(FIND(MID(A8,8,1)&amp;"x","0x1x2x3x4x5x6x7x8x9x")))),"IDはSET-と半角数字4桁",IF(COUNTIFS($A$8:$A$107,A8)&gt;1,"受取IDが重複",IF(NOT(AND(ISTEXT(B8),LEN(B8)=8,EXACT(LEFT(B8,4),"ADV-"),ISNUMBER(FIND(MID(B8,5,1)&amp;"x","0x1x2x3x4x5x6x7x8x9x")),ISNUMBER(FIND(MID(B8,6,1)&amp;"x","0x1x2x3x4x5x6x7x8x9x")),ISNUMBER(FIND(MID(B8,7,1)&amp;"x","0x1x2x3x4x5x6x7x8x9x")),ISNUMBER(FIND(MID(B8,8,1)&amp;"x","0x1x2x3x4x5x6x7x8x9x")))),"立替IDの形式を確認",IF(COUNTIFS(立替明細!$A$8:$A$57,B8)&lt;&gt;1,"立替IDが不明・重複",IF(NOT(AND(ISNUMBER(C8),C8&gt;=43831,C8&lt;=73050,C8=INT(C8))),"受取日を確認",IF(NOT(AND(ISNUMBER(D8),D8&gt;=0,D8&lt;=1000000000,D8=INT(D8))),"受取額を確認（空欄不可）",IF(C8&lt;G8,"受取日が支出日より前","確認済み"))))))))</f>
        <v>確認済み</v>
      </c>
      <c r="F8" s="1" t="n">
        <f aca="false">IF(E8="","",IF(E8="確認済み",0,1))</f>
        <v>0</v>
      </c>
      <c r="G8" s="8" t="n">
        <f aca="false">IF(COUNTA(A8:D8)=0,"",IF(AND(ISTEXT(B8),LEN(B8)=8,EXACT(LEFT(B8,4),"ADV-"),ISNUMBER(FIND(MID(B8,5,1)&amp;"x","0x1x2x3x4x5x6x7x8x9x")),ISNUMBER(FIND(MID(B8,6,1)&amp;"x","0x1x2x3x4x5x6x7x8x9x")),ISNUMBER(FIND(MID(B8,7,1)&amp;"x","0x1x2x3x4x5x6x7x8x9x")),ISNUMBER(FIND(MID(B8,8,1)&amp;"x","0x1x2x3x4x5x6x7x8x9x"))),IF(COUNTIFS(立替明細!$A$8:$A$57,B8)=1,INDEX(立替明細!$B$8:$B$57,MATCH(B8,立替明細!$A$8:$A$57,0)),NA()),NA()))</f>
        <v>46296</v>
      </c>
      <c r="H8" s="4" t="n">
        <f aca="false">IF(E8="","",IF(OR(F8&lt;&gt;0,精算状況!$I$3&lt;&gt;0),NA(),IF(C8&lt;=精算状況!$B$3,D8,0)))</f>
        <v>5000</v>
      </c>
      <c r="I8" s="1" t="n">
        <f aca="false">IF(E8="","",IF(F8&lt;&gt;0,0,IF(精算状況!$I$3&lt;&gt;0,0,IF(AND(ISNUMBER(H8),H8=IF(C8&lt;=精算状況!$B$3,D8,0)),0,1))))</f>
        <v>0</v>
      </c>
    </row>
    <row r="9" customFormat="false" ht="32" hidden="false" customHeight="true" outlineLevel="0" collapsed="false">
      <c r="A9" s="10" t="s">
        <v>56</v>
      </c>
      <c r="B9" s="10" t="s">
        <v>29</v>
      </c>
      <c r="C9" s="3" t="n">
        <v>46310</v>
      </c>
      <c r="D9" s="12" t="n">
        <v>3000</v>
      </c>
      <c r="E9" s="1" t="str">
        <f aca="false">IF(COUNTA(A9:D9)=0,"",IF(NOT(AND(ISTEXT(A9),LEN(A9)=8,EXACT(LEFT(A9,4),"SET-"),ISNUMBER(FIND(MID(A9,5,1)&amp;"x","0x1x2x3x4x5x6x7x8x9x")),ISNUMBER(FIND(MID(A9,6,1)&amp;"x","0x1x2x3x4x5x6x7x8x9x")),ISNUMBER(FIND(MID(A9,7,1)&amp;"x","0x1x2x3x4x5x6x7x8x9x")),ISNUMBER(FIND(MID(A9,8,1)&amp;"x","0x1x2x3x4x5x6x7x8x9x")))),"IDはSET-と半角数字4桁",IF(COUNTIFS($A$8:$A$107,A9)&gt;1,"受取IDが重複",IF(NOT(AND(ISTEXT(B9),LEN(B9)=8,EXACT(LEFT(B9,4),"ADV-"),ISNUMBER(FIND(MID(B9,5,1)&amp;"x","0x1x2x3x4x5x6x7x8x9x")),ISNUMBER(FIND(MID(B9,6,1)&amp;"x","0x1x2x3x4x5x6x7x8x9x")),ISNUMBER(FIND(MID(B9,7,1)&amp;"x","0x1x2x3x4x5x6x7x8x9x")),ISNUMBER(FIND(MID(B9,8,1)&amp;"x","0x1x2x3x4x5x6x7x8x9x")))),"立替IDの形式を確認",IF(COUNTIFS(立替明細!$A$8:$A$57,B9)&lt;&gt;1,"立替IDが不明・重複",IF(NOT(AND(ISNUMBER(C9),C9&gt;=43831,C9&lt;=73050,C9=INT(C9))),"受取日を確認",IF(NOT(AND(ISNUMBER(D9),D9&gt;=0,D9&lt;=1000000000,D9=INT(D9))),"受取額を確認（空欄不可）",IF(C9&lt;G9,"受取日が支出日より前","確認済み"))))))))</f>
        <v>確認済み</v>
      </c>
      <c r="F9" s="1" t="n">
        <f aca="false">IF(E9="","",IF(E9="確認済み",0,1))</f>
        <v>0</v>
      </c>
      <c r="G9" s="8" t="n">
        <f aca="false">IF(COUNTA(A9:D9)=0,"",IF(AND(ISTEXT(B9),LEN(B9)=8,EXACT(LEFT(B9,4),"ADV-"),ISNUMBER(FIND(MID(B9,5,1)&amp;"x","0x1x2x3x4x5x6x7x8x9x")),ISNUMBER(FIND(MID(B9,6,1)&amp;"x","0x1x2x3x4x5x6x7x8x9x")),ISNUMBER(FIND(MID(B9,7,1)&amp;"x","0x1x2x3x4x5x6x7x8x9x")),ISNUMBER(FIND(MID(B9,8,1)&amp;"x","0x1x2x3x4x5x6x7x8x9x"))),IF(COUNTIFS(立替明細!$A$8:$A$57,B9)=1,INDEX(立替明細!$B$8:$B$57,MATCH(B9,立替明細!$A$8:$A$57,0)),NA()),NA()))</f>
        <v>46296</v>
      </c>
      <c r="H9" s="4" t="n">
        <f aca="false">IF(E9="","",IF(OR(F9&lt;&gt;0,精算状況!$I$3&lt;&gt;0),NA(),IF(C9&lt;=精算状況!$B$3,D9,0)))</f>
        <v>3000</v>
      </c>
      <c r="I9" s="1" t="n">
        <f aca="false">IF(E9="","",IF(F9&lt;&gt;0,0,IF(精算状況!$I$3&lt;&gt;0,0,IF(AND(ISNUMBER(H9),H9=IF(C9&lt;=精算状況!$B$3,D9,0)),0,1))))</f>
        <v>0</v>
      </c>
    </row>
    <row r="10" customFormat="false" ht="32" hidden="false" customHeight="true" outlineLevel="0" collapsed="false">
      <c r="A10" s="10" t="s">
        <v>57</v>
      </c>
      <c r="B10" s="10" t="s">
        <v>31</v>
      </c>
      <c r="C10" s="3" t="n">
        <v>46305</v>
      </c>
      <c r="D10" s="12" t="n">
        <v>30000</v>
      </c>
      <c r="E10" s="1" t="str">
        <f aca="false">IF(COUNTA(A10:D10)=0,"",IF(NOT(AND(ISTEXT(A10),LEN(A10)=8,EXACT(LEFT(A10,4),"SET-"),ISNUMBER(FIND(MID(A10,5,1)&amp;"x","0x1x2x3x4x5x6x7x8x9x")),ISNUMBER(FIND(MID(A10,6,1)&amp;"x","0x1x2x3x4x5x6x7x8x9x")),ISNUMBER(FIND(MID(A10,7,1)&amp;"x","0x1x2x3x4x5x6x7x8x9x")),ISNUMBER(FIND(MID(A10,8,1)&amp;"x","0x1x2x3x4x5x6x7x8x9x")))),"IDはSET-と半角数字4桁",IF(COUNTIFS($A$8:$A$107,A10)&gt;1,"受取IDが重複",IF(NOT(AND(ISTEXT(B10),LEN(B10)=8,EXACT(LEFT(B10,4),"ADV-"),ISNUMBER(FIND(MID(B10,5,1)&amp;"x","0x1x2x3x4x5x6x7x8x9x")),ISNUMBER(FIND(MID(B10,6,1)&amp;"x","0x1x2x3x4x5x6x7x8x9x")),ISNUMBER(FIND(MID(B10,7,1)&amp;"x","0x1x2x3x4x5x6x7x8x9x")),ISNUMBER(FIND(MID(B10,8,1)&amp;"x","0x1x2x3x4x5x6x7x8x9x")))),"立替IDの形式を確認",IF(COUNTIFS(立替明細!$A$8:$A$57,B10)&lt;&gt;1,"立替IDが不明・重複",IF(NOT(AND(ISNUMBER(C10),C10&gt;=43831,C10&lt;=73050,C10=INT(C10))),"受取日を確認",IF(NOT(AND(ISNUMBER(D10),D10&gt;=0,D10&lt;=1000000000,D10=INT(D10))),"受取額を確認（空欄不可）",IF(C10&lt;G10,"受取日が支出日より前","確認済み"))))))))</f>
        <v>確認済み</v>
      </c>
      <c r="F10" s="1" t="n">
        <f aca="false">IF(E10="","",IF(E10="確認済み",0,1))</f>
        <v>0</v>
      </c>
      <c r="G10" s="8" t="n">
        <f aca="false">IF(COUNTA(A10:D10)=0,"",IF(AND(ISTEXT(B10),LEN(B10)=8,EXACT(LEFT(B10,4),"ADV-"),ISNUMBER(FIND(MID(B10,5,1)&amp;"x","0x1x2x3x4x5x6x7x8x9x")),ISNUMBER(FIND(MID(B10,6,1)&amp;"x","0x1x2x3x4x5x6x7x8x9x")),ISNUMBER(FIND(MID(B10,7,1)&amp;"x","0x1x2x3x4x5x6x7x8x9x")),ISNUMBER(FIND(MID(B10,8,1)&amp;"x","0x1x2x3x4x5x6x7x8x9x"))),IF(COUNTIFS(立替明細!$A$8:$A$57,B10)=1,INDEX(立替明細!$B$8:$B$57,MATCH(B10,立替明細!$A$8:$A$57,0)),NA()),NA()))</f>
        <v>46298</v>
      </c>
      <c r="H10" s="4" t="n">
        <f aca="false">IF(E10="","",IF(OR(F10&lt;&gt;0,精算状況!$I$3&lt;&gt;0),NA(),IF(C10&lt;=精算状況!$B$3,D10,0)))</f>
        <v>30000</v>
      </c>
      <c r="I10" s="1" t="n">
        <f aca="false">IF(E10="","",IF(F10&lt;&gt;0,0,IF(精算状況!$I$3&lt;&gt;0,0,IF(AND(ISNUMBER(H10),H10=IF(C10&lt;=精算状況!$B$3,D10,0)),0,1))))</f>
        <v>0</v>
      </c>
    </row>
    <row r="11" customFormat="false" ht="32" hidden="false" customHeight="true" outlineLevel="0" collapsed="false">
      <c r="A11" s="10" t="s">
        <v>58</v>
      </c>
      <c r="B11" s="10" t="s">
        <v>33</v>
      </c>
      <c r="C11" s="3" t="n">
        <v>46309</v>
      </c>
      <c r="D11" s="12" t="n">
        <v>10000</v>
      </c>
      <c r="E11" s="1" t="str">
        <f aca="false">IF(COUNTA(A11:D11)=0,"",IF(NOT(AND(ISTEXT(A11),LEN(A11)=8,EXACT(LEFT(A11,4),"SET-"),ISNUMBER(FIND(MID(A11,5,1)&amp;"x","0x1x2x3x4x5x6x7x8x9x")),ISNUMBER(FIND(MID(A11,6,1)&amp;"x","0x1x2x3x4x5x6x7x8x9x")),ISNUMBER(FIND(MID(A11,7,1)&amp;"x","0x1x2x3x4x5x6x7x8x9x")),ISNUMBER(FIND(MID(A11,8,1)&amp;"x","0x1x2x3x4x5x6x7x8x9x")))),"IDはSET-と半角数字4桁",IF(COUNTIFS($A$8:$A$107,A11)&gt;1,"受取IDが重複",IF(NOT(AND(ISTEXT(B11),LEN(B11)=8,EXACT(LEFT(B11,4),"ADV-"),ISNUMBER(FIND(MID(B11,5,1)&amp;"x","0x1x2x3x4x5x6x7x8x9x")),ISNUMBER(FIND(MID(B11,6,1)&amp;"x","0x1x2x3x4x5x6x7x8x9x")),ISNUMBER(FIND(MID(B11,7,1)&amp;"x","0x1x2x3x4x5x6x7x8x9x")),ISNUMBER(FIND(MID(B11,8,1)&amp;"x","0x1x2x3x4x5x6x7x8x9x")))),"立替IDの形式を確認",IF(COUNTIFS(立替明細!$A$8:$A$57,B11)&lt;&gt;1,"立替IDが不明・重複",IF(NOT(AND(ISNUMBER(C11),C11&gt;=43831,C11&lt;=73050,C11=INT(C11))),"受取日を確認",IF(NOT(AND(ISNUMBER(D11),D11&gt;=0,D11&lt;=1000000000,D11=INT(D11))),"受取額を確認（空欄不可）",IF(C11&lt;G11,"受取日が支出日より前","確認済み"))))))))</f>
        <v>確認済み</v>
      </c>
      <c r="F11" s="1" t="n">
        <f aca="false">IF(E11="","",IF(E11="確認済み",0,1))</f>
        <v>0</v>
      </c>
      <c r="G11" s="8" t="n">
        <f aca="false">IF(COUNTA(A11:D11)=0,"",IF(AND(ISTEXT(B11),LEN(B11)=8,EXACT(LEFT(B11,4),"ADV-"),ISNUMBER(FIND(MID(B11,5,1)&amp;"x","0x1x2x3x4x5x6x7x8x9x")),ISNUMBER(FIND(MID(B11,6,1)&amp;"x","0x1x2x3x4x5x6x7x8x9x")),ISNUMBER(FIND(MID(B11,7,1)&amp;"x","0x1x2x3x4x5x6x7x8x9x")),ISNUMBER(FIND(MID(B11,8,1)&amp;"x","0x1x2x3x4x5x6x7x8x9x"))),IF(COUNTIFS(立替明細!$A$8:$A$57,B11)=1,INDEX(立替明細!$B$8:$B$57,MATCH(B11,立替明細!$A$8:$A$57,0)),NA()),NA()))</f>
        <v>46305</v>
      </c>
      <c r="H11" s="4" t="n">
        <f aca="false">IF(E11="","",IF(OR(F11&lt;&gt;0,精算状況!$I$3&lt;&gt;0),NA(),IF(C11&lt;=精算状況!$B$3,D11,0)))</f>
        <v>10000</v>
      </c>
      <c r="I11" s="1" t="n">
        <f aca="false">IF(E11="","",IF(F11&lt;&gt;0,0,IF(精算状況!$I$3&lt;&gt;0,0,IF(AND(ISNUMBER(H11),H11=IF(C11&lt;=精算状況!$B$3,D11,0)),0,1))))</f>
        <v>0</v>
      </c>
    </row>
    <row r="12" customFormat="false" ht="32" hidden="false" customHeight="true" outlineLevel="0" collapsed="false">
      <c r="A12" s="10" t="s">
        <v>59</v>
      </c>
      <c r="B12" s="10" t="s">
        <v>29</v>
      </c>
      <c r="C12" s="3" t="n">
        <v>46311</v>
      </c>
      <c r="D12" s="12" t="n">
        <v>4000</v>
      </c>
      <c r="E12" s="1" t="str">
        <f aca="false">IF(COUNTA(A12:D12)=0,"",IF(NOT(AND(ISTEXT(A12),LEN(A12)=8,EXACT(LEFT(A12,4),"SET-"),ISNUMBER(FIND(MID(A12,5,1)&amp;"x","0x1x2x3x4x5x6x7x8x9x")),ISNUMBER(FIND(MID(A12,6,1)&amp;"x","0x1x2x3x4x5x6x7x8x9x")),ISNUMBER(FIND(MID(A12,7,1)&amp;"x","0x1x2x3x4x5x6x7x8x9x")),ISNUMBER(FIND(MID(A12,8,1)&amp;"x","0x1x2x3x4x5x6x7x8x9x")))),"IDはSET-と半角数字4桁",IF(COUNTIFS($A$8:$A$107,A12)&gt;1,"受取IDが重複",IF(NOT(AND(ISTEXT(B12),LEN(B12)=8,EXACT(LEFT(B12,4),"ADV-"),ISNUMBER(FIND(MID(B12,5,1)&amp;"x","0x1x2x3x4x5x6x7x8x9x")),ISNUMBER(FIND(MID(B12,6,1)&amp;"x","0x1x2x3x4x5x6x7x8x9x")),ISNUMBER(FIND(MID(B12,7,1)&amp;"x","0x1x2x3x4x5x6x7x8x9x")),ISNUMBER(FIND(MID(B12,8,1)&amp;"x","0x1x2x3x4x5x6x7x8x9x")))),"立替IDの形式を確認",IF(COUNTIFS(立替明細!$A$8:$A$57,B12)&lt;&gt;1,"立替IDが不明・重複",IF(NOT(AND(ISNUMBER(C12),C12&gt;=43831,C12&lt;=73050,C12=INT(C12))),"受取日を確認",IF(NOT(AND(ISNUMBER(D12),D12&gt;=0,D12&lt;=1000000000,D12=INT(D12))),"受取額を確認（空欄不可）",IF(C12&lt;G12,"受取日が支出日より前","確認済み"))))))))</f>
        <v>確認済み</v>
      </c>
      <c r="F12" s="1" t="n">
        <f aca="false">IF(E12="","",IF(E12="確認済み",0,1))</f>
        <v>0</v>
      </c>
      <c r="G12" s="8" t="n">
        <f aca="false">IF(COUNTA(A12:D12)=0,"",IF(AND(ISTEXT(B12),LEN(B12)=8,EXACT(LEFT(B12,4),"ADV-"),ISNUMBER(FIND(MID(B12,5,1)&amp;"x","0x1x2x3x4x5x6x7x8x9x")),ISNUMBER(FIND(MID(B12,6,1)&amp;"x","0x1x2x3x4x5x6x7x8x9x")),ISNUMBER(FIND(MID(B12,7,1)&amp;"x","0x1x2x3x4x5x6x7x8x9x")),ISNUMBER(FIND(MID(B12,8,1)&amp;"x","0x1x2x3x4x5x6x7x8x9x"))),IF(COUNTIFS(立替明細!$A$8:$A$57,B12)=1,INDEX(立替明細!$B$8:$B$57,MATCH(B12,立替明細!$A$8:$A$57,0)),NA()),NA()))</f>
        <v>46296</v>
      </c>
      <c r="H12" s="4" t="n">
        <f aca="false">IF(E12="","",IF(OR(F12&lt;&gt;0,精算状況!$I$3&lt;&gt;0),NA(),IF(C12&lt;=精算状況!$B$3,D12,0)))</f>
        <v>0</v>
      </c>
      <c r="I12" s="1" t="n">
        <f aca="false">IF(E12="","",IF(F12&lt;&gt;0,0,IF(精算状況!$I$3&lt;&gt;0,0,IF(AND(ISNUMBER(H12),H12=IF(C12&lt;=精算状況!$B$3,D12,0)),0,1))))</f>
        <v>0</v>
      </c>
    </row>
    <row r="13" customFormat="false" ht="32" hidden="false" customHeight="true" outlineLevel="0" collapsed="false">
      <c r="A13" s="10" t="s">
        <v>60</v>
      </c>
      <c r="B13" s="10" t="s">
        <v>35</v>
      </c>
      <c r="C13" s="3" t="n">
        <v>46312</v>
      </c>
      <c r="D13" s="12" t="n">
        <v>5000</v>
      </c>
      <c r="E13" s="1" t="str">
        <f aca="false">IF(COUNTA(A13:D13)=0,"",IF(NOT(AND(ISTEXT(A13),LEN(A13)=8,EXACT(LEFT(A13,4),"SET-"),ISNUMBER(FIND(MID(A13,5,1)&amp;"x","0x1x2x3x4x5x6x7x8x9x")),ISNUMBER(FIND(MID(A13,6,1)&amp;"x","0x1x2x3x4x5x6x7x8x9x")),ISNUMBER(FIND(MID(A13,7,1)&amp;"x","0x1x2x3x4x5x6x7x8x9x")),ISNUMBER(FIND(MID(A13,8,1)&amp;"x","0x1x2x3x4x5x6x7x8x9x")))),"IDはSET-と半角数字4桁",IF(COUNTIFS($A$8:$A$107,A13)&gt;1,"受取IDが重複",IF(NOT(AND(ISTEXT(B13),LEN(B13)=8,EXACT(LEFT(B13,4),"ADV-"),ISNUMBER(FIND(MID(B13,5,1)&amp;"x","0x1x2x3x4x5x6x7x8x9x")),ISNUMBER(FIND(MID(B13,6,1)&amp;"x","0x1x2x3x4x5x6x7x8x9x")),ISNUMBER(FIND(MID(B13,7,1)&amp;"x","0x1x2x3x4x5x6x7x8x9x")),ISNUMBER(FIND(MID(B13,8,1)&amp;"x","0x1x2x3x4x5x6x7x8x9x")))),"立替IDの形式を確認",IF(COUNTIFS(立替明細!$A$8:$A$57,B13)&lt;&gt;1,"立替IDが不明・重複",IF(NOT(AND(ISNUMBER(C13),C13&gt;=43831,C13&lt;=73050,C13=INT(C13))),"受取日を確認",IF(NOT(AND(ISNUMBER(D13),D13&gt;=0,D13&lt;=1000000000,D13=INT(D13))),"受取額を確認（空欄不可）",IF(C13&lt;G13,"受取日が支出日より前","確認済み"))))))))</f>
        <v>確認済み</v>
      </c>
      <c r="F13" s="1" t="n">
        <f aca="false">IF(E13="","",IF(E13="確認済み",0,1))</f>
        <v>0</v>
      </c>
      <c r="G13" s="8" t="n">
        <f aca="false">IF(COUNTA(A13:D13)=0,"",IF(AND(ISTEXT(B13),LEN(B13)=8,EXACT(LEFT(B13,4),"ADV-"),ISNUMBER(FIND(MID(B13,5,1)&amp;"x","0x1x2x3x4x5x6x7x8x9x")),ISNUMBER(FIND(MID(B13,6,1)&amp;"x","0x1x2x3x4x5x6x7x8x9x")),ISNUMBER(FIND(MID(B13,7,1)&amp;"x","0x1x2x3x4x5x6x7x8x9x")),ISNUMBER(FIND(MID(B13,8,1)&amp;"x","0x1x2x3x4x5x6x7x8x9x"))),IF(COUNTIFS(立替明細!$A$8:$A$57,B13)=1,INDEX(立替明細!$B$8:$B$57,MATCH(B13,立替明細!$A$8:$A$57,0)),NA()),NA()))</f>
        <v>46311</v>
      </c>
      <c r="H13" s="4" t="n">
        <f aca="false">IF(E13="","",IF(OR(F13&lt;&gt;0,精算状況!$I$3&lt;&gt;0),NA(),IF(C13&lt;=精算状況!$B$3,D13,0)))</f>
        <v>0</v>
      </c>
      <c r="I13" s="1" t="n">
        <f aca="false">IF(E13="","",IF(F13&lt;&gt;0,0,IF(精算状況!$I$3&lt;&gt;0,0,IF(AND(ISNUMBER(H13),H13=IF(C13&lt;=精算状況!$B$3,D13,0)),0,1))))</f>
        <v>0</v>
      </c>
    </row>
    <row r="14" customFormat="false" ht="32" hidden="false" customHeight="true" outlineLevel="0" collapsed="false">
      <c r="A14" s="10"/>
      <c r="B14" s="10"/>
      <c r="C14" s="3"/>
      <c r="D14" s="12"/>
      <c r="E14" s="1" t="str">
        <f aca="false">IF(COUNTA(A14:D14)=0,"",IF(NOT(AND(ISTEXT(A14),LEN(A14)=8,EXACT(LEFT(A14,4),"SET-"),ISNUMBER(FIND(MID(A14,5,1)&amp;"x","0x1x2x3x4x5x6x7x8x9x")),ISNUMBER(FIND(MID(A14,6,1)&amp;"x","0x1x2x3x4x5x6x7x8x9x")),ISNUMBER(FIND(MID(A14,7,1)&amp;"x","0x1x2x3x4x5x6x7x8x9x")),ISNUMBER(FIND(MID(A14,8,1)&amp;"x","0x1x2x3x4x5x6x7x8x9x")))),"IDはSET-と半角数字4桁",IF(COUNTIFS($A$8:$A$107,A14)&gt;1,"受取IDが重複",IF(NOT(AND(ISTEXT(B14),LEN(B14)=8,EXACT(LEFT(B14,4),"ADV-"),ISNUMBER(FIND(MID(B14,5,1)&amp;"x","0x1x2x3x4x5x6x7x8x9x")),ISNUMBER(FIND(MID(B14,6,1)&amp;"x","0x1x2x3x4x5x6x7x8x9x")),ISNUMBER(FIND(MID(B14,7,1)&amp;"x","0x1x2x3x4x5x6x7x8x9x")),ISNUMBER(FIND(MID(B14,8,1)&amp;"x","0x1x2x3x4x5x6x7x8x9x")))),"立替IDの形式を確認",IF(COUNTIFS(立替明細!$A$8:$A$57,B14)&lt;&gt;1,"立替IDが不明・重複",IF(NOT(AND(ISNUMBER(C14),C14&gt;=43831,C14&lt;=73050,C14=INT(C14))),"受取日を確認",IF(NOT(AND(ISNUMBER(D14),D14&gt;=0,D14&lt;=1000000000,D14=INT(D14))),"受取額を確認（空欄不可）",IF(C14&lt;G14,"受取日が支出日より前","確認済み"))))))))</f>
        <v/>
      </c>
      <c r="F14" s="1" t="str">
        <f aca="false">IF(E14="","",IF(E14="確認済み",0,1))</f>
        <v/>
      </c>
      <c r="G14" s="8" t="str">
        <f aca="false">IF(COUNTA(A14:D14)=0,"",IF(AND(ISTEXT(B14),LEN(B14)=8,EXACT(LEFT(B14,4),"ADV-"),ISNUMBER(FIND(MID(B14,5,1)&amp;"x","0x1x2x3x4x5x6x7x8x9x")),ISNUMBER(FIND(MID(B14,6,1)&amp;"x","0x1x2x3x4x5x6x7x8x9x")),ISNUMBER(FIND(MID(B14,7,1)&amp;"x","0x1x2x3x4x5x6x7x8x9x")),ISNUMBER(FIND(MID(B14,8,1)&amp;"x","0x1x2x3x4x5x6x7x8x9x"))),IF(COUNTIFS(立替明細!$A$8:$A$57,B14)=1,INDEX(立替明細!$B$8:$B$57,MATCH(B14,立替明細!$A$8:$A$57,0)),NA()),NA()))</f>
        <v/>
      </c>
      <c r="H14" s="4" t="str">
        <f aca="false">IF(E14="","",IF(OR(F14&lt;&gt;0,精算状況!$I$3&lt;&gt;0),NA(),IF(C14&lt;=精算状況!$B$3,D14,0)))</f>
        <v/>
      </c>
      <c r="I14" s="1" t="str">
        <f aca="false">IF(E14="","",IF(F14&lt;&gt;0,0,IF(精算状況!$I$3&lt;&gt;0,0,IF(AND(ISNUMBER(H14),H14=IF(C14&lt;=精算状況!$B$3,D14,0)),0,1))))</f>
        <v/>
      </c>
    </row>
    <row r="15" customFormat="false" ht="32" hidden="false" customHeight="true" outlineLevel="0" collapsed="false">
      <c r="A15" s="10"/>
      <c r="B15" s="10"/>
      <c r="C15" s="3"/>
      <c r="D15" s="12"/>
      <c r="E15" s="1" t="str">
        <f aca="false">IF(COUNTA(A15:D15)=0,"",IF(NOT(AND(ISTEXT(A15),LEN(A15)=8,EXACT(LEFT(A15,4),"SET-"),ISNUMBER(FIND(MID(A15,5,1)&amp;"x","0x1x2x3x4x5x6x7x8x9x")),ISNUMBER(FIND(MID(A15,6,1)&amp;"x","0x1x2x3x4x5x6x7x8x9x")),ISNUMBER(FIND(MID(A15,7,1)&amp;"x","0x1x2x3x4x5x6x7x8x9x")),ISNUMBER(FIND(MID(A15,8,1)&amp;"x","0x1x2x3x4x5x6x7x8x9x")))),"IDはSET-と半角数字4桁",IF(COUNTIFS($A$8:$A$107,A15)&gt;1,"受取IDが重複",IF(NOT(AND(ISTEXT(B15),LEN(B15)=8,EXACT(LEFT(B15,4),"ADV-"),ISNUMBER(FIND(MID(B15,5,1)&amp;"x","0x1x2x3x4x5x6x7x8x9x")),ISNUMBER(FIND(MID(B15,6,1)&amp;"x","0x1x2x3x4x5x6x7x8x9x")),ISNUMBER(FIND(MID(B15,7,1)&amp;"x","0x1x2x3x4x5x6x7x8x9x")),ISNUMBER(FIND(MID(B15,8,1)&amp;"x","0x1x2x3x4x5x6x7x8x9x")))),"立替IDの形式を確認",IF(COUNTIFS(立替明細!$A$8:$A$57,B15)&lt;&gt;1,"立替IDが不明・重複",IF(NOT(AND(ISNUMBER(C15),C15&gt;=43831,C15&lt;=73050,C15=INT(C15))),"受取日を確認",IF(NOT(AND(ISNUMBER(D15),D15&gt;=0,D15&lt;=1000000000,D15=INT(D15))),"受取額を確認（空欄不可）",IF(C15&lt;G15,"受取日が支出日より前","確認済み"))))))))</f>
        <v/>
      </c>
      <c r="F15" s="1" t="str">
        <f aca="false">IF(E15="","",IF(E15="確認済み",0,1))</f>
        <v/>
      </c>
      <c r="G15" s="8" t="str">
        <f aca="false">IF(COUNTA(A15:D15)=0,"",IF(AND(ISTEXT(B15),LEN(B15)=8,EXACT(LEFT(B15,4),"ADV-"),ISNUMBER(FIND(MID(B15,5,1)&amp;"x","0x1x2x3x4x5x6x7x8x9x")),ISNUMBER(FIND(MID(B15,6,1)&amp;"x","0x1x2x3x4x5x6x7x8x9x")),ISNUMBER(FIND(MID(B15,7,1)&amp;"x","0x1x2x3x4x5x6x7x8x9x")),ISNUMBER(FIND(MID(B15,8,1)&amp;"x","0x1x2x3x4x5x6x7x8x9x"))),IF(COUNTIFS(立替明細!$A$8:$A$57,B15)=1,INDEX(立替明細!$B$8:$B$57,MATCH(B15,立替明細!$A$8:$A$57,0)),NA()),NA()))</f>
        <v/>
      </c>
      <c r="H15" s="4" t="str">
        <f aca="false">IF(E15="","",IF(OR(F15&lt;&gt;0,精算状況!$I$3&lt;&gt;0),NA(),IF(C15&lt;=精算状況!$B$3,D15,0)))</f>
        <v/>
      </c>
      <c r="I15" s="1" t="str">
        <f aca="false">IF(E15="","",IF(F15&lt;&gt;0,0,IF(精算状況!$I$3&lt;&gt;0,0,IF(AND(ISNUMBER(H15),H15=IF(C15&lt;=精算状況!$B$3,D15,0)),0,1))))</f>
        <v/>
      </c>
    </row>
    <row r="16" customFormat="false" ht="32" hidden="false" customHeight="true" outlineLevel="0" collapsed="false">
      <c r="A16" s="10"/>
      <c r="B16" s="10"/>
      <c r="C16" s="3"/>
      <c r="D16" s="12"/>
      <c r="E16" s="1" t="str">
        <f aca="false">IF(COUNTA(A16:D16)=0,"",IF(NOT(AND(ISTEXT(A16),LEN(A16)=8,EXACT(LEFT(A16,4),"SET-"),ISNUMBER(FIND(MID(A16,5,1)&amp;"x","0x1x2x3x4x5x6x7x8x9x")),ISNUMBER(FIND(MID(A16,6,1)&amp;"x","0x1x2x3x4x5x6x7x8x9x")),ISNUMBER(FIND(MID(A16,7,1)&amp;"x","0x1x2x3x4x5x6x7x8x9x")),ISNUMBER(FIND(MID(A16,8,1)&amp;"x","0x1x2x3x4x5x6x7x8x9x")))),"IDはSET-と半角数字4桁",IF(COUNTIFS($A$8:$A$107,A16)&gt;1,"受取IDが重複",IF(NOT(AND(ISTEXT(B16),LEN(B16)=8,EXACT(LEFT(B16,4),"ADV-"),ISNUMBER(FIND(MID(B16,5,1)&amp;"x","0x1x2x3x4x5x6x7x8x9x")),ISNUMBER(FIND(MID(B16,6,1)&amp;"x","0x1x2x3x4x5x6x7x8x9x")),ISNUMBER(FIND(MID(B16,7,1)&amp;"x","0x1x2x3x4x5x6x7x8x9x")),ISNUMBER(FIND(MID(B16,8,1)&amp;"x","0x1x2x3x4x5x6x7x8x9x")))),"立替IDの形式を確認",IF(COUNTIFS(立替明細!$A$8:$A$57,B16)&lt;&gt;1,"立替IDが不明・重複",IF(NOT(AND(ISNUMBER(C16),C16&gt;=43831,C16&lt;=73050,C16=INT(C16))),"受取日を確認",IF(NOT(AND(ISNUMBER(D16),D16&gt;=0,D16&lt;=1000000000,D16=INT(D16))),"受取額を確認（空欄不可）",IF(C16&lt;G16,"受取日が支出日より前","確認済み"))))))))</f>
        <v/>
      </c>
      <c r="F16" s="1" t="str">
        <f aca="false">IF(E16="","",IF(E16="確認済み",0,1))</f>
        <v/>
      </c>
      <c r="G16" s="8" t="str">
        <f aca="false">IF(COUNTA(A16:D16)=0,"",IF(AND(ISTEXT(B16),LEN(B16)=8,EXACT(LEFT(B16,4),"ADV-"),ISNUMBER(FIND(MID(B16,5,1)&amp;"x","0x1x2x3x4x5x6x7x8x9x")),ISNUMBER(FIND(MID(B16,6,1)&amp;"x","0x1x2x3x4x5x6x7x8x9x")),ISNUMBER(FIND(MID(B16,7,1)&amp;"x","0x1x2x3x4x5x6x7x8x9x")),ISNUMBER(FIND(MID(B16,8,1)&amp;"x","0x1x2x3x4x5x6x7x8x9x"))),IF(COUNTIFS(立替明細!$A$8:$A$57,B16)=1,INDEX(立替明細!$B$8:$B$57,MATCH(B16,立替明細!$A$8:$A$57,0)),NA()),NA()))</f>
        <v/>
      </c>
      <c r="H16" s="4" t="str">
        <f aca="false">IF(E16="","",IF(OR(F16&lt;&gt;0,精算状況!$I$3&lt;&gt;0),NA(),IF(C16&lt;=精算状況!$B$3,D16,0)))</f>
        <v/>
      </c>
      <c r="I16" s="1" t="str">
        <f aca="false">IF(E16="","",IF(F16&lt;&gt;0,0,IF(精算状況!$I$3&lt;&gt;0,0,IF(AND(ISNUMBER(H16),H16=IF(C16&lt;=精算状況!$B$3,D16,0)),0,1))))</f>
        <v/>
      </c>
    </row>
    <row r="17" customFormat="false" ht="32" hidden="false" customHeight="true" outlineLevel="0" collapsed="false">
      <c r="A17" s="10"/>
      <c r="B17" s="10"/>
      <c r="C17" s="3"/>
      <c r="D17" s="12"/>
      <c r="E17" s="1" t="str">
        <f aca="false">IF(COUNTA(A17:D17)=0,"",IF(NOT(AND(ISTEXT(A17),LEN(A17)=8,EXACT(LEFT(A17,4),"SET-"),ISNUMBER(FIND(MID(A17,5,1)&amp;"x","0x1x2x3x4x5x6x7x8x9x")),ISNUMBER(FIND(MID(A17,6,1)&amp;"x","0x1x2x3x4x5x6x7x8x9x")),ISNUMBER(FIND(MID(A17,7,1)&amp;"x","0x1x2x3x4x5x6x7x8x9x")),ISNUMBER(FIND(MID(A17,8,1)&amp;"x","0x1x2x3x4x5x6x7x8x9x")))),"IDはSET-と半角数字4桁",IF(COUNTIFS($A$8:$A$107,A17)&gt;1,"受取IDが重複",IF(NOT(AND(ISTEXT(B17),LEN(B17)=8,EXACT(LEFT(B17,4),"ADV-"),ISNUMBER(FIND(MID(B17,5,1)&amp;"x","0x1x2x3x4x5x6x7x8x9x")),ISNUMBER(FIND(MID(B17,6,1)&amp;"x","0x1x2x3x4x5x6x7x8x9x")),ISNUMBER(FIND(MID(B17,7,1)&amp;"x","0x1x2x3x4x5x6x7x8x9x")),ISNUMBER(FIND(MID(B17,8,1)&amp;"x","0x1x2x3x4x5x6x7x8x9x")))),"立替IDの形式を確認",IF(COUNTIFS(立替明細!$A$8:$A$57,B17)&lt;&gt;1,"立替IDが不明・重複",IF(NOT(AND(ISNUMBER(C17),C17&gt;=43831,C17&lt;=73050,C17=INT(C17))),"受取日を確認",IF(NOT(AND(ISNUMBER(D17),D17&gt;=0,D17&lt;=1000000000,D17=INT(D17))),"受取額を確認（空欄不可）",IF(C17&lt;G17,"受取日が支出日より前","確認済み"))))))))</f>
        <v/>
      </c>
      <c r="F17" s="1" t="str">
        <f aca="false">IF(E17="","",IF(E17="確認済み",0,1))</f>
        <v/>
      </c>
      <c r="G17" s="8" t="str">
        <f aca="false">IF(COUNTA(A17:D17)=0,"",IF(AND(ISTEXT(B17),LEN(B17)=8,EXACT(LEFT(B17,4),"ADV-"),ISNUMBER(FIND(MID(B17,5,1)&amp;"x","0x1x2x3x4x5x6x7x8x9x")),ISNUMBER(FIND(MID(B17,6,1)&amp;"x","0x1x2x3x4x5x6x7x8x9x")),ISNUMBER(FIND(MID(B17,7,1)&amp;"x","0x1x2x3x4x5x6x7x8x9x")),ISNUMBER(FIND(MID(B17,8,1)&amp;"x","0x1x2x3x4x5x6x7x8x9x"))),IF(COUNTIFS(立替明細!$A$8:$A$57,B17)=1,INDEX(立替明細!$B$8:$B$57,MATCH(B17,立替明細!$A$8:$A$57,0)),NA()),NA()))</f>
        <v/>
      </c>
      <c r="H17" s="4" t="str">
        <f aca="false">IF(E17="","",IF(OR(F17&lt;&gt;0,精算状況!$I$3&lt;&gt;0),NA(),IF(C17&lt;=精算状況!$B$3,D17,0)))</f>
        <v/>
      </c>
      <c r="I17" s="1" t="str">
        <f aca="false">IF(E17="","",IF(F17&lt;&gt;0,0,IF(精算状況!$I$3&lt;&gt;0,0,IF(AND(ISNUMBER(H17),H17=IF(C17&lt;=精算状況!$B$3,D17,0)),0,1))))</f>
        <v/>
      </c>
    </row>
    <row r="18" customFormat="false" ht="32" hidden="false" customHeight="true" outlineLevel="0" collapsed="false">
      <c r="A18" s="10"/>
      <c r="B18" s="10"/>
      <c r="C18" s="3"/>
      <c r="D18" s="12"/>
      <c r="E18" s="1" t="str">
        <f aca="false">IF(COUNTA(A18:D18)=0,"",IF(NOT(AND(ISTEXT(A18),LEN(A18)=8,EXACT(LEFT(A18,4),"SET-"),ISNUMBER(FIND(MID(A18,5,1)&amp;"x","0x1x2x3x4x5x6x7x8x9x")),ISNUMBER(FIND(MID(A18,6,1)&amp;"x","0x1x2x3x4x5x6x7x8x9x")),ISNUMBER(FIND(MID(A18,7,1)&amp;"x","0x1x2x3x4x5x6x7x8x9x")),ISNUMBER(FIND(MID(A18,8,1)&amp;"x","0x1x2x3x4x5x6x7x8x9x")))),"IDはSET-と半角数字4桁",IF(COUNTIFS($A$8:$A$107,A18)&gt;1,"受取IDが重複",IF(NOT(AND(ISTEXT(B18),LEN(B18)=8,EXACT(LEFT(B18,4),"ADV-"),ISNUMBER(FIND(MID(B18,5,1)&amp;"x","0x1x2x3x4x5x6x7x8x9x")),ISNUMBER(FIND(MID(B18,6,1)&amp;"x","0x1x2x3x4x5x6x7x8x9x")),ISNUMBER(FIND(MID(B18,7,1)&amp;"x","0x1x2x3x4x5x6x7x8x9x")),ISNUMBER(FIND(MID(B18,8,1)&amp;"x","0x1x2x3x4x5x6x7x8x9x")))),"立替IDの形式を確認",IF(COUNTIFS(立替明細!$A$8:$A$57,B18)&lt;&gt;1,"立替IDが不明・重複",IF(NOT(AND(ISNUMBER(C18),C18&gt;=43831,C18&lt;=73050,C18=INT(C18))),"受取日を確認",IF(NOT(AND(ISNUMBER(D18),D18&gt;=0,D18&lt;=1000000000,D18=INT(D18))),"受取額を確認（空欄不可）",IF(C18&lt;G18,"受取日が支出日より前","確認済み"))))))))</f>
        <v/>
      </c>
      <c r="F18" s="1" t="str">
        <f aca="false">IF(E18="","",IF(E18="確認済み",0,1))</f>
        <v/>
      </c>
      <c r="G18" s="8" t="str">
        <f aca="false">IF(COUNTA(A18:D18)=0,"",IF(AND(ISTEXT(B18),LEN(B18)=8,EXACT(LEFT(B18,4),"ADV-"),ISNUMBER(FIND(MID(B18,5,1)&amp;"x","0x1x2x3x4x5x6x7x8x9x")),ISNUMBER(FIND(MID(B18,6,1)&amp;"x","0x1x2x3x4x5x6x7x8x9x")),ISNUMBER(FIND(MID(B18,7,1)&amp;"x","0x1x2x3x4x5x6x7x8x9x")),ISNUMBER(FIND(MID(B18,8,1)&amp;"x","0x1x2x3x4x5x6x7x8x9x"))),IF(COUNTIFS(立替明細!$A$8:$A$57,B18)=1,INDEX(立替明細!$B$8:$B$57,MATCH(B18,立替明細!$A$8:$A$57,0)),NA()),NA()))</f>
        <v/>
      </c>
      <c r="H18" s="4" t="str">
        <f aca="false">IF(E18="","",IF(OR(F18&lt;&gt;0,精算状況!$I$3&lt;&gt;0),NA(),IF(C18&lt;=精算状況!$B$3,D18,0)))</f>
        <v/>
      </c>
      <c r="I18" s="1" t="str">
        <f aca="false">IF(E18="","",IF(F18&lt;&gt;0,0,IF(精算状況!$I$3&lt;&gt;0,0,IF(AND(ISNUMBER(H18),H18=IF(C18&lt;=精算状況!$B$3,D18,0)),0,1))))</f>
        <v/>
      </c>
    </row>
    <row r="19" customFormat="false" ht="32" hidden="false" customHeight="true" outlineLevel="0" collapsed="false">
      <c r="A19" s="10"/>
      <c r="B19" s="10"/>
      <c r="C19" s="3"/>
      <c r="D19" s="12"/>
      <c r="E19" s="1" t="str">
        <f aca="false">IF(COUNTA(A19:D19)=0,"",IF(NOT(AND(ISTEXT(A19),LEN(A19)=8,EXACT(LEFT(A19,4),"SET-"),ISNUMBER(FIND(MID(A19,5,1)&amp;"x","0x1x2x3x4x5x6x7x8x9x")),ISNUMBER(FIND(MID(A19,6,1)&amp;"x","0x1x2x3x4x5x6x7x8x9x")),ISNUMBER(FIND(MID(A19,7,1)&amp;"x","0x1x2x3x4x5x6x7x8x9x")),ISNUMBER(FIND(MID(A19,8,1)&amp;"x","0x1x2x3x4x5x6x7x8x9x")))),"IDはSET-と半角数字4桁",IF(COUNTIFS($A$8:$A$107,A19)&gt;1,"受取IDが重複",IF(NOT(AND(ISTEXT(B19),LEN(B19)=8,EXACT(LEFT(B19,4),"ADV-"),ISNUMBER(FIND(MID(B19,5,1)&amp;"x","0x1x2x3x4x5x6x7x8x9x")),ISNUMBER(FIND(MID(B19,6,1)&amp;"x","0x1x2x3x4x5x6x7x8x9x")),ISNUMBER(FIND(MID(B19,7,1)&amp;"x","0x1x2x3x4x5x6x7x8x9x")),ISNUMBER(FIND(MID(B19,8,1)&amp;"x","0x1x2x3x4x5x6x7x8x9x")))),"立替IDの形式を確認",IF(COUNTIFS(立替明細!$A$8:$A$57,B19)&lt;&gt;1,"立替IDが不明・重複",IF(NOT(AND(ISNUMBER(C19),C19&gt;=43831,C19&lt;=73050,C19=INT(C19))),"受取日を確認",IF(NOT(AND(ISNUMBER(D19),D19&gt;=0,D19&lt;=1000000000,D19=INT(D19))),"受取額を確認（空欄不可）",IF(C19&lt;G19,"受取日が支出日より前","確認済み"))))))))</f>
        <v/>
      </c>
      <c r="F19" s="1" t="str">
        <f aca="false">IF(E19="","",IF(E19="確認済み",0,1))</f>
        <v/>
      </c>
      <c r="G19" s="8" t="str">
        <f aca="false">IF(COUNTA(A19:D19)=0,"",IF(AND(ISTEXT(B19),LEN(B19)=8,EXACT(LEFT(B19,4),"ADV-"),ISNUMBER(FIND(MID(B19,5,1)&amp;"x","0x1x2x3x4x5x6x7x8x9x")),ISNUMBER(FIND(MID(B19,6,1)&amp;"x","0x1x2x3x4x5x6x7x8x9x")),ISNUMBER(FIND(MID(B19,7,1)&amp;"x","0x1x2x3x4x5x6x7x8x9x")),ISNUMBER(FIND(MID(B19,8,1)&amp;"x","0x1x2x3x4x5x6x7x8x9x"))),IF(COUNTIFS(立替明細!$A$8:$A$57,B19)=1,INDEX(立替明細!$B$8:$B$57,MATCH(B19,立替明細!$A$8:$A$57,0)),NA()),NA()))</f>
        <v/>
      </c>
      <c r="H19" s="4" t="str">
        <f aca="false">IF(E19="","",IF(OR(F19&lt;&gt;0,精算状況!$I$3&lt;&gt;0),NA(),IF(C19&lt;=精算状況!$B$3,D19,0)))</f>
        <v/>
      </c>
      <c r="I19" s="1" t="str">
        <f aca="false">IF(E19="","",IF(F19&lt;&gt;0,0,IF(精算状況!$I$3&lt;&gt;0,0,IF(AND(ISNUMBER(H19),H19=IF(C19&lt;=精算状況!$B$3,D19,0)),0,1))))</f>
        <v/>
      </c>
    </row>
    <row r="20" customFormat="false" ht="32" hidden="false" customHeight="true" outlineLevel="0" collapsed="false">
      <c r="A20" s="10"/>
      <c r="B20" s="10"/>
      <c r="C20" s="3"/>
      <c r="D20" s="12"/>
      <c r="E20" s="1" t="str">
        <f aca="false">IF(COUNTA(A20:D20)=0,"",IF(NOT(AND(ISTEXT(A20),LEN(A20)=8,EXACT(LEFT(A20,4),"SET-"),ISNUMBER(FIND(MID(A20,5,1)&amp;"x","0x1x2x3x4x5x6x7x8x9x")),ISNUMBER(FIND(MID(A20,6,1)&amp;"x","0x1x2x3x4x5x6x7x8x9x")),ISNUMBER(FIND(MID(A20,7,1)&amp;"x","0x1x2x3x4x5x6x7x8x9x")),ISNUMBER(FIND(MID(A20,8,1)&amp;"x","0x1x2x3x4x5x6x7x8x9x")))),"IDはSET-と半角数字4桁",IF(COUNTIFS($A$8:$A$107,A20)&gt;1,"受取IDが重複",IF(NOT(AND(ISTEXT(B20),LEN(B20)=8,EXACT(LEFT(B20,4),"ADV-"),ISNUMBER(FIND(MID(B20,5,1)&amp;"x","0x1x2x3x4x5x6x7x8x9x")),ISNUMBER(FIND(MID(B20,6,1)&amp;"x","0x1x2x3x4x5x6x7x8x9x")),ISNUMBER(FIND(MID(B20,7,1)&amp;"x","0x1x2x3x4x5x6x7x8x9x")),ISNUMBER(FIND(MID(B20,8,1)&amp;"x","0x1x2x3x4x5x6x7x8x9x")))),"立替IDの形式を確認",IF(COUNTIFS(立替明細!$A$8:$A$57,B20)&lt;&gt;1,"立替IDが不明・重複",IF(NOT(AND(ISNUMBER(C20),C20&gt;=43831,C20&lt;=73050,C20=INT(C20))),"受取日を確認",IF(NOT(AND(ISNUMBER(D20),D20&gt;=0,D20&lt;=1000000000,D20=INT(D20))),"受取額を確認（空欄不可）",IF(C20&lt;G20,"受取日が支出日より前","確認済み"))))))))</f>
        <v/>
      </c>
      <c r="F20" s="1" t="str">
        <f aca="false">IF(E20="","",IF(E20="確認済み",0,1))</f>
        <v/>
      </c>
      <c r="G20" s="8" t="str">
        <f aca="false">IF(COUNTA(A20:D20)=0,"",IF(AND(ISTEXT(B20),LEN(B20)=8,EXACT(LEFT(B20,4),"ADV-"),ISNUMBER(FIND(MID(B20,5,1)&amp;"x","0x1x2x3x4x5x6x7x8x9x")),ISNUMBER(FIND(MID(B20,6,1)&amp;"x","0x1x2x3x4x5x6x7x8x9x")),ISNUMBER(FIND(MID(B20,7,1)&amp;"x","0x1x2x3x4x5x6x7x8x9x")),ISNUMBER(FIND(MID(B20,8,1)&amp;"x","0x1x2x3x4x5x6x7x8x9x"))),IF(COUNTIFS(立替明細!$A$8:$A$57,B20)=1,INDEX(立替明細!$B$8:$B$57,MATCH(B20,立替明細!$A$8:$A$57,0)),NA()),NA()))</f>
        <v/>
      </c>
      <c r="H20" s="4" t="str">
        <f aca="false">IF(E20="","",IF(OR(F20&lt;&gt;0,精算状況!$I$3&lt;&gt;0),NA(),IF(C20&lt;=精算状況!$B$3,D20,0)))</f>
        <v/>
      </c>
      <c r="I20" s="1" t="str">
        <f aca="false">IF(E20="","",IF(F20&lt;&gt;0,0,IF(精算状況!$I$3&lt;&gt;0,0,IF(AND(ISNUMBER(H20),H20=IF(C20&lt;=精算状況!$B$3,D20,0)),0,1))))</f>
        <v/>
      </c>
    </row>
    <row r="21" customFormat="false" ht="32" hidden="false" customHeight="true" outlineLevel="0" collapsed="false">
      <c r="A21" s="10"/>
      <c r="B21" s="10"/>
      <c r="C21" s="3"/>
      <c r="D21" s="12"/>
      <c r="E21" s="1" t="str">
        <f aca="false">IF(COUNTA(A21:D21)=0,"",IF(NOT(AND(ISTEXT(A21),LEN(A21)=8,EXACT(LEFT(A21,4),"SET-"),ISNUMBER(FIND(MID(A21,5,1)&amp;"x","0x1x2x3x4x5x6x7x8x9x")),ISNUMBER(FIND(MID(A21,6,1)&amp;"x","0x1x2x3x4x5x6x7x8x9x")),ISNUMBER(FIND(MID(A21,7,1)&amp;"x","0x1x2x3x4x5x6x7x8x9x")),ISNUMBER(FIND(MID(A21,8,1)&amp;"x","0x1x2x3x4x5x6x7x8x9x")))),"IDはSET-と半角数字4桁",IF(COUNTIFS($A$8:$A$107,A21)&gt;1,"受取IDが重複",IF(NOT(AND(ISTEXT(B21),LEN(B21)=8,EXACT(LEFT(B21,4),"ADV-"),ISNUMBER(FIND(MID(B21,5,1)&amp;"x","0x1x2x3x4x5x6x7x8x9x")),ISNUMBER(FIND(MID(B21,6,1)&amp;"x","0x1x2x3x4x5x6x7x8x9x")),ISNUMBER(FIND(MID(B21,7,1)&amp;"x","0x1x2x3x4x5x6x7x8x9x")),ISNUMBER(FIND(MID(B21,8,1)&amp;"x","0x1x2x3x4x5x6x7x8x9x")))),"立替IDの形式を確認",IF(COUNTIFS(立替明細!$A$8:$A$57,B21)&lt;&gt;1,"立替IDが不明・重複",IF(NOT(AND(ISNUMBER(C21),C21&gt;=43831,C21&lt;=73050,C21=INT(C21))),"受取日を確認",IF(NOT(AND(ISNUMBER(D21),D21&gt;=0,D21&lt;=1000000000,D21=INT(D21))),"受取額を確認（空欄不可）",IF(C21&lt;G21,"受取日が支出日より前","確認済み"))))))))</f>
        <v/>
      </c>
      <c r="F21" s="1" t="str">
        <f aca="false">IF(E21="","",IF(E21="確認済み",0,1))</f>
        <v/>
      </c>
      <c r="G21" s="8" t="str">
        <f aca="false">IF(COUNTA(A21:D21)=0,"",IF(AND(ISTEXT(B21),LEN(B21)=8,EXACT(LEFT(B21,4),"ADV-"),ISNUMBER(FIND(MID(B21,5,1)&amp;"x","0x1x2x3x4x5x6x7x8x9x")),ISNUMBER(FIND(MID(B21,6,1)&amp;"x","0x1x2x3x4x5x6x7x8x9x")),ISNUMBER(FIND(MID(B21,7,1)&amp;"x","0x1x2x3x4x5x6x7x8x9x")),ISNUMBER(FIND(MID(B21,8,1)&amp;"x","0x1x2x3x4x5x6x7x8x9x"))),IF(COUNTIFS(立替明細!$A$8:$A$57,B21)=1,INDEX(立替明細!$B$8:$B$57,MATCH(B21,立替明細!$A$8:$A$57,0)),NA()),NA()))</f>
        <v/>
      </c>
      <c r="H21" s="4" t="str">
        <f aca="false">IF(E21="","",IF(OR(F21&lt;&gt;0,精算状況!$I$3&lt;&gt;0),NA(),IF(C21&lt;=精算状況!$B$3,D21,0)))</f>
        <v/>
      </c>
      <c r="I21" s="1" t="str">
        <f aca="false">IF(E21="","",IF(F21&lt;&gt;0,0,IF(精算状況!$I$3&lt;&gt;0,0,IF(AND(ISNUMBER(H21),H21=IF(C21&lt;=精算状況!$B$3,D21,0)),0,1))))</f>
        <v/>
      </c>
    </row>
    <row r="22" customFormat="false" ht="32" hidden="false" customHeight="true" outlineLevel="0" collapsed="false">
      <c r="A22" s="10"/>
      <c r="B22" s="10"/>
      <c r="C22" s="3"/>
      <c r="D22" s="12"/>
      <c r="E22" s="1" t="str">
        <f aca="false">IF(COUNTA(A22:D22)=0,"",IF(NOT(AND(ISTEXT(A22),LEN(A22)=8,EXACT(LEFT(A22,4),"SET-"),ISNUMBER(FIND(MID(A22,5,1)&amp;"x","0x1x2x3x4x5x6x7x8x9x")),ISNUMBER(FIND(MID(A22,6,1)&amp;"x","0x1x2x3x4x5x6x7x8x9x")),ISNUMBER(FIND(MID(A22,7,1)&amp;"x","0x1x2x3x4x5x6x7x8x9x")),ISNUMBER(FIND(MID(A22,8,1)&amp;"x","0x1x2x3x4x5x6x7x8x9x")))),"IDはSET-と半角数字4桁",IF(COUNTIFS($A$8:$A$107,A22)&gt;1,"受取IDが重複",IF(NOT(AND(ISTEXT(B22),LEN(B22)=8,EXACT(LEFT(B22,4),"ADV-"),ISNUMBER(FIND(MID(B22,5,1)&amp;"x","0x1x2x3x4x5x6x7x8x9x")),ISNUMBER(FIND(MID(B22,6,1)&amp;"x","0x1x2x3x4x5x6x7x8x9x")),ISNUMBER(FIND(MID(B22,7,1)&amp;"x","0x1x2x3x4x5x6x7x8x9x")),ISNUMBER(FIND(MID(B22,8,1)&amp;"x","0x1x2x3x4x5x6x7x8x9x")))),"立替IDの形式を確認",IF(COUNTIFS(立替明細!$A$8:$A$57,B22)&lt;&gt;1,"立替IDが不明・重複",IF(NOT(AND(ISNUMBER(C22),C22&gt;=43831,C22&lt;=73050,C22=INT(C22))),"受取日を確認",IF(NOT(AND(ISNUMBER(D22),D22&gt;=0,D22&lt;=1000000000,D22=INT(D22))),"受取額を確認（空欄不可）",IF(C22&lt;G22,"受取日が支出日より前","確認済み"))))))))</f>
        <v/>
      </c>
      <c r="F22" s="1" t="str">
        <f aca="false">IF(E22="","",IF(E22="確認済み",0,1))</f>
        <v/>
      </c>
      <c r="G22" s="8" t="str">
        <f aca="false">IF(COUNTA(A22:D22)=0,"",IF(AND(ISTEXT(B22),LEN(B22)=8,EXACT(LEFT(B22,4),"ADV-"),ISNUMBER(FIND(MID(B22,5,1)&amp;"x","0x1x2x3x4x5x6x7x8x9x")),ISNUMBER(FIND(MID(B22,6,1)&amp;"x","0x1x2x3x4x5x6x7x8x9x")),ISNUMBER(FIND(MID(B22,7,1)&amp;"x","0x1x2x3x4x5x6x7x8x9x")),ISNUMBER(FIND(MID(B22,8,1)&amp;"x","0x1x2x3x4x5x6x7x8x9x"))),IF(COUNTIFS(立替明細!$A$8:$A$57,B22)=1,INDEX(立替明細!$B$8:$B$57,MATCH(B22,立替明細!$A$8:$A$57,0)),NA()),NA()))</f>
        <v/>
      </c>
      <c r="H22" s="4" t="str">
        <f aca="false">IF(E22="","",IF(OR(F22&lt;&gt;0,精算状況!$I$3&lt;&gt;0),NA(),IF(C22&lt;=精算状況!$B$3,D22,0)))</f>
        <v/>
      </c>
      <c r="I22" s="1" t="str">
        <f aca="false">IF(E22="","",IF(F22&lt;&gt;0,0,IF(精算状況!$I$3&lt;&gt;0,0,IF(AND(ISNUMBER(H22),H22=IF(C22&lt;=精算状況!$B$3,D22,0)),0,1))))</f>
        <v/>
      </c>
    </row>
    <row r="23" customFormat="false" ht="32" hidden="false" customHeight="true" outlineLevel="0" collapsed="false">
      <c r="A23" s="10"/>
      <c r="B23" s="10"/>
      <c r="C23" s="3"/>
      <c r="D23" s="12"/>
      <c r="E23" s="1" t="str">
        <f aca="false">IF(COUNTA(A23:D23)=0,"",IF(NOT(AND(ISTEXT(A23),LEN(A23)=8,EXACT(LEFT(A23,4),"SET-"),ISNUMBER(FIND(MID(A23,5,1)&amp;"x","0x1x2x3x4x5x6x7x8x9x")),ISNUMBER(FIND(MID(A23,6,1)&amp;"x","0x1x2x3x4x5x6x7x8x9x")),ISNUMBER(FIND(MID(A23,7,1)&amp;"x","0x1x2x3x4x5x6x7x8x9x")),ISNUMBER(FIND(MID(A23,8,1)&amp;"x","0x1x2x3x4x5x6x7x8x9x")))),"IDはSET-と半角数字4桁",IF(COUNTIFS($A$8:$A$107,A23)&gt;1,"受取IDが重複",IF(NOT(AND(ISTEXT(B23),LEN(B23)=8,EXACT(LEFT(B23,4),"ADV-"),ISNUMBER(FIND(MID(B23,5,1)&amp;"x","0x1x2x3x4x5x6x7x8x9x")),ISNUMBER(FIND(MID(B23,6,1)&amp;"x","0x1x2x3x4x5x6x7x8x9x")),ISNUMBER(FIND(MID(B23,7,1)&amp;"x","0x1x2x3x4x5x6x7x8x9x")),ISNUMBER(FIND(MID(B23,8,1)&amp;"x","0x1x2x3x4x5x6x7x8x9x")))),"立替IDの形式を確認",IF(COUNTIFS(立替明細!$A$8:$A$57,B23)&lt;&gt;1,"立替IDが不明・重複",IF(NOT(AND(ISNUMBER(C23),C23&gt;=43831,C23&lt;=73050,C23=INT(C23))),"受取日を確認",IF(NOT(AND(ISNUMBER(D23),D23&gt;=0,D23&lt;=1000000000,D23=INT(D23))),"受取額を確認（空欄不可）",IF(C23&lt;G23,"受取日が支出日より前","確認済み"))))))))</f>
        <v/>
      </c>
      <c r="F23" s="1" t="str">
        <f aca="false">IF(E23="","",IF(E23="確認済み",0,1))</f>
        <v/>
      </c>
      <c r="G23" s="8" t="str">
        <f aca="false">IF(COUNTA(A23:D23)=0,"",IF(AND(ISTEXT(B23),LEN(B23)=8,EXACT(LEFT(B23,4),"ADV-"),ISNUMBER(FIND(MID(B23,5,1)&amp;"x","0x1x2x3x4x5x6x7x8x9x")),ISNUMBER(FIND(MID(B23,6,1)&amp;"x","0x1x2x3x4x5x6x7x8x9x")),ISNUMBER(FIND(MID(B23,7,1)&amp;"x","0x1x2x3x4x5x6x7x8x9x")),ISNUMBER(FIND(MID(B23,8,1)&amp;"x","0x1x2x3x4x5x6x7x8x9x"))),IF(COUNTIFS(立替明細!$A$8:$A$57,B23)=1,INDEX(立替明細!$B$8:$B$57,MATCH(B23,立替明細!$A$8:$A$57,0)),NA()),NA()))</f>
        <v/>
      </c>
      <c r="H23" s="4" t="str">
        <f aca="false">IF(E23="","",IF(OR(F23&lt;&gt;0,精算状況!$I$3&lt;&gt;0),NA(),IF(C23&lt;=精算状況!$B$3,D23,0)))</f>
        <v/>
      </c>
      <c r="I23" s="1" t="str">
        <f aca="false">IF(E23="","",IF(F23&lt;&gt;0,0,IF(精算状況!$I$3&lt;&gt;0,0,IF(AND(ISNUMBER(H23),H23=IF(C23&lt;=精算状況!$B$3,D23,0)),0,1))))</f>
        <v/>
      </c>
    </row>
    <row r="24" customFormat="false" ht="32" hidden="false" customHeight="true" outlineLevel="0" collapsed="false">
      <c r="A24" s="10"/>
      <c r="B24" s="10"/>
      <c r="C24" s="3"/>
      <c r="D24" s="12"/>
      <c r="E24" s="1" t="str">
        <f aca="false">IF(COUNTA(A24:D24)=0,"",IF(NOT(AND(ISTEXT(A24),LEN(A24)=8,EXACT(LEFT(A24,4),"SET-"),ISNUMBER(FIND(MID(A24,5,1)&amp;"x","0x1x2x3x4x5x6x7x8x9x")),ISNUMBER(FIND(MID(A24,6,1)&amp;"x","0x1x2x3x4x5x6x7x8x9x")),ISNUMBER(FIND(MID(A24,7,1)&amp;"x","0x1x2x3x4x5x6x7x8x9x")),ISNUMBER(FIND(MID(A24,8,1)&amp;"x","0x1x2x3x4x5x6x7x8x9x")))),"IDはSET-と半角数字4桁",IF(COUNTIFS($A$8:$A$107,A24)&gt;1,"受取IDが重複",IF(NOT(AND(ISTEXT(B24),LEN(B24)=8,EXACT(LEFT(B24,4),"ADV-"),ISNUMBER(FIND(MID(B24,5,1)&amp;"x","0x1x2x3x4x5x6x7x8x9x")),ISNUMBER(FIND(MID(B24,6,1)&amp;"x","0x1x2x3x4x5x6x7x8x9x")),ISNUMBER(FIND(MID(B24,7,1)&amp;"x","0x1x2x3x4x5x6x7x8x9x")),ISNUMBER(FIND(MID(B24,8,1)&amp;"x","0x1x2x3x4x5x6x7x8x9x")))),"立替IDの形式を確認",IF(COUNTIFS(立替明細!$A$8:$A$57,B24)&lt;&gt;1,"立替IDが不明・重複",IF(NOT(AND(ISNUMBER(C24),C24&gt;=43831,C24&lt;=73050,C24=INT(C24))),"受取日を確認",IF(NOT(AND(ISNUMBER(D24),D24&gt;=0,D24&lt;=1000000000,D24=INT(D24))),"受取額を確認（空欄不可）",IF(C24&lt;G24,"受取日が支出日より前","確認済み"))))))))</f>
        <v/>
      </c>
      <c r="F24" s="1" t="str">
        <f aca="false">IF(E24="","",IF(E24="確認済み",0,1))</f>
        <v/>
      </c>
      <c r="G24" s="8" t="str">
        <f aca="false">IF(COUNTA(A24:D24)=0,"",IF(AND(ISTEXT(B24),LEN(B24)=8,EXACT(LEFT(B24,4),"ADV-"),ISNUMBER(FIND(MID(B24,5,1)&amp;"x","0x1x2x3x4x5x6x7x8x9x")),ISNUMBER(FIND(MID(B24,6,1)&amp;"x","0x1x2x3x4x5x6x7x8x9x")),ISNUMBER(FIND(MID(B24,7,1)&amp;"x","0x1x2x3x4x5x6x7x8x9x")),ISNUMBER(FIND(MID(B24,8,1)&amp;"x","0x1x2x3x4x5x6x7x8x9x"))),IF(COUNTIFS(立替明細!$A$8:$A$57,B24)=1,INDEX(立替明細!$B$8:$B$57,MATCH(B24,立替明細!$A$8:$A$57,0)),NA()),NA()))</f>
        <v/>
      </c>
      <c r="H24" s="4" t="str">
        <f aca="false">IF(E24="","",IF(OR(F24&lt;&gt;0,精算状況!$I$3&lt;&gt;0),NA(),IF(C24&lt;=精算状況!$B$3,D24,0)))</f>
        <v/>
      </c>
      <c r="I24" s="1" t="str">
        <f aca="false">IF(E24="","",IF(F24&lt;&gt;0,0,IF(精算状況!$I$3&lt;&gt;0,0,IF(AND(ISNUMBER(H24),H24=IF(C24&lt;=精算状況!$B$3,D24,0)),0,1))))</f>
        <v/>
      </c>
    </row>
    <row r="25" customFormat="false" ht="32" hidden="false" customHeight="true" outlineLevel="0" collapsed="false">
      <c r="A25" s="10"/>
      <c r="B25" s="10"/>
      <c r="C25" s="3"/>
      <c r="D25" s="12"/>
      <c r="E25" s="1" t="str">
        <f aca="false">IF(COUNTA(A25:D25)=0,"",IF(NOT(AND(ISTEXT(A25),LEN(A25)=8,EXACT(LEFT(A25,4),"SET-"),ISNUMBER(FIND(MID(A25,5,1)&amp;"x","0x1x2x3x4x5x6x7x8x9x")),ISNUMBER(FIND(MID(A25,6,1)&amp;"x","0x1x2x3x4x5x6x7x8x9x")),ISNUMBER(FIND(MID(A25,7,1)&amp;"x","0x1x2x3x4x5x6x7x8x9x")),ISNUMBER(FIND(MID(A25,8,1)&amp;"x","0x1x2x3x4x5x6x7x8x9x")))),"IDはSET-と半角数字4桁",IF(COUNTIFS($A$8:$A$107,A25)&gt;1,"受取IDが重複",IF(NOT(AND(ISTEXT(B25),LEN(B25)=8,EXACT(LEFT(B25,4),"ADV-"),ISNUMBER(FIND(MID(B25,5,1)&amp;"x","0x1x2x3x4x5x6x7x8x9x")),ISNUMBER(FIND(MID(B25,6,1)&amp;"x","0x1x2x3x4x5x6x7x8x9x")),ISNUMBER(FIND(MID(B25,7,1)&amp;"x","0x1x2x3x4x5x6x7x8x9x")),ISNUMBER(FIND(MID(B25,8,1)&amp;"x","0x1x2x3x4x5x6x7x8x9x")))),"立替IDの形式を確認",IF(COUNTIFS(立替明細!$A$8:$A$57,B25)&lt;&gt;1,"立替IDが不明・重複",IF(NOT(AND(ISNUMBER(C25),C25&gt;=43831,C25&lt;=73050,C25=INT(C25))),"受取日を確認",IF(NOT(AND(ISNUMBER(D25),D25&gt;=0,D25&lt;=1000000000,D25=INT(D25))),"受取額を確認（空欄不可）",IF(C25&lt;G25,"受取日が支出日より前","確認済み"))))))))</f>
        <v/>
      </c>
      <c r="F25" s="1" t="str">
        <f aca="false">IF(E25="","",IF(E25="確認済み",0,1))</f>
        <v/>
      </c>
      <c r="G25" s="8" t="str">
        <f aca="false">IF(COUNTA(A25:D25)=0,"",IF(AND(ISTEXT(B25),LEN(B25)=8,EXACT(LEFT(B25,4),"ADV-"),ISNUMBER(FIND(MID(B25,5,1)&amp;"x","0x1x2x3x4x5x6x7x8x9x")),ISNUMBER(FIND(MID(B25,6,1)&amp;"x","0x1x2x3x4x5x6x7x8x9x")),ISNUMBER(FIND(MID(B25,7,1)&amp;"x","0x1x2x3x4x5x6x7x8x9x")),ISNUMBER(FIND(MID(B25,8,1)&amp;"x","0x1x2x3x4x5x6x7x8x9x"))),IF(COUNTIFS(立替明細!$A$8:$A$57,B25)=1,INDEX(立替明細!$B$8:$B$57,MATCH(B25,立替明細!$A$8:$A$57,0)),NA()),NA()))</f>
        <v/>
      </c>
      <c r="H25" s="4" t="str">
        <f aca="false">IF(E25="","",IF(OR(F25&lt;&gt;0,精算状況!$I$3&lt;&gt;0),NA(),IF(C25&lt;=精算状況!$B$3,D25,0)))</f>
        <v/>
      </c>
      <c r="I25" s="1" t="str">
        <f aca="false">IF(E25="","",IF(F25&lt;&gt;0,0,IF(精算状況!$I$3&lt;&gt;0,0,IF(AND(ISNUMBER(H25),H25=IF(C25&lt;=精算状況!$B$3,D25,0)),0,1))))</f>
        <v/>
      </c>
    </row>
    <row r="26" customFormat="false" ht="32" hidden="false" customHeight="true" outlineLevel="0" collapsed="false">
      <c r="A26" s="10"/>
      <c r="B26" s="10"/>
      <c r="C26" s="3"/>
      <c r="D26" s="12"/>
      <c r="E26" s="1" t="str">
        <f aca="false">IF(COUNTA(A26:D26)=0,"",IF(NOT(AND(ISTEXT(A26),LEN(A26)=8,EXACT(LEFT(A26,4),"SET-"),ISNUMBER(FIND(MID(A26,5,1)&amp;"x","0x1x2x3x4x5x6x7x8x9x")),ISNUMBER(FIND(MID(A26,6,1)&amp;"x","0x1x2x3x4x5x6x7x8x9x")),ISNUMBER(FIND(MID(A26,7,1)&amp;"x","0x1x2x3x4x5x6x7x8x9x")),ISNUMBER(FIND(MID(A26,8,1)&amp;"x","0x1x2x3x4x5x6x7x8x9x")))),"IDはSET-と半角数字4桁",IF(COUNTIFS($A$8:$A$107,A26)&gt;1,"受取IDが重複",IF(NOT(AND(ISTEXT(B26),LEN(B26)=8,EXACT(LEFT(B26,4),"ADV-"),ISNUMBER(FIND(MID(B26,5,1)&amp;"x","0x1x2x3x4x5x6x7x8x9x")),ISNUMBER(FIND(MID(B26,6,1)&amp;"x","0x1x2x3x4x5x6x7x8x9x")),ISNUMBER(FIND(MID(B26,7,1)&amp;"x","0x1x2x3x4x5x6x7x8x9x")),ISNUMBER(FIND(MID(B26,8,1)&amp;"x","0x1x2x3x4x5x6x7x8x9x")))),"立替IDの形式を確認",IF(COUNTIFS(立替明細!$A$8:$A$57,B26)&lt;&gt;1,"立替IDが不明・重複",IF(NOT(AND(ISNUMBER(C26),C26&gt;=43831,C26&lt;=73050,C26=INT(C26))),"受取日を確認",IF(NOT(AND(ISNUMBER(D26),D26&gt;=0,D26&lt;=1000000000,D26=INT(D26))),"受取額を確認（空欄不可）",IF(C26&lt;G26,"受取日が支出日より前","確認済み"))))))))</f>
        <v/>
      </c>
      <c r="F26" s="1" t="str">
        <f aca="false">IF(E26="","",IF(E26="確認済み",0,1))</f>
        <v/>
      </c>
      <c r="G26" s="8" t="str">
        <f aca="false">IF(COUNTA(A26:D26)=0,"",IF(AND(ISTEXT(B26),LEN(B26)=8,EXACT(LEFT(B26,4),"ADV-"),ISNUMBER(FIND(MID(B26,5,1)&amp;"x","0x1x2x3x4x5x6x7x8x9x")),ISNUMBER(FIND(MID(B26,6,1)&amp;"x","0x1x2x3x4x5x6x7x8x9x")),ISNUMBER(FIND(MID(B26,7,1)&amp;"x","0x1x2x3x4x5x6x7x8x9x")),ISNUMBER(FIND(MID(B26,8,1)&amp;"x","0x1x2x3x4x5x6x7x8x9x"))),IF(COUNTIFS(立替明細!$A$8:$A$57,B26)=1,INDEX(立替明細!$B$8:$B$57,MATCH(B26,立替明細!$A$8:$A$57,0)),NA()),NA()))</f>
        <v/>
      </c>
      <c r="H26" s="4" t="str">
        <f aca="false">IF(E26="","",IF(OR(F26&lt;&gt;0,精算状況!$I$3&lt;&gt;0),NA(),IF(C26&lt;=精算状況!$B$3,D26,0)))</f>
        <v/>
      </c>
      <c r="I26" s="1" t="str">
        <f aca="false">IF(E26="","",IF(F26&lt;&gt;0,0,IF(精算状況!$I$3&lt;&gt;0,0,IF(AND(ISNUMBER(H26),H26=IF(C26&lt;=精算状況!$B$3,D26,0)),0,1))))</f>
        <v/>
      </c>
    </row>
    <row r="27" customFormat="false" ht="32" hidden="false" customHeight="true" outlineLevel="0" collapsed="false">
      <c r="A27" s="10"/>
      <c r="B27" s="10"/>
      <c r="C27" s="3"/>
      <c r="D27" s="12"/>
      <c r="E27" s="1" t="str">
        <f aca="false">IF(COUNTA(A27:D27)=0,"",IF(NOT(AND(ISTEXT(A27),LEN(A27)=8,EXACT(LEFT(A27,4),"SET-"),ISNUMBER(FIND(MID(A27,5,1)&amp;"x","0x1x2x3x4x5x6x7x8x9x")),ISNUMBER(FIND(MID(A27,6,1)&amp;"x","0x1x2x3x4x5x6x7x8x9x")),ISNUMBER(FIND(MID(A27,7,1)&amp;"x","0x1x2x3x4x5x6x7x8x9x")),ISNUMBER(FIND(MID(A27,8,1)&amp;"x","0x1x2x3x4x5x6x7x8x9x")))),"IDはSET-と半角数字4桁",IF(COUNTIFS($A$8:$A$107,A27)&gt;1,"受取IDが重複",IF(NOT(AND(ISTEXT(B27),LEN(B27)=8,EXACT(LEFT(B27,4),"ADV-"),ISNUMBER(FIND(MID(B27,5,1)&amp;"x","0x1x2x3x4x5x6x7x8x9x")),ISNUMBER(FIND(MID(B27,6,1)&amp;"x","0x1x2x3x4x5x6x7x8x9x")),ISNUMBER(FIND(MID(B27,7,1)&amp;"x","0x1x2x3x4x5x6x7x8x9x")),ISNUMBER(FIND(MID(B27,8,1)&amp;"x","0x1x2x3x4x5x6x7x8x9x")))),"立替IDの形式を確認",IF(COUNTIFS(立替明細!$A$8:$A$57,B27)&lt;&gt;1,"立替IDが不明・重複",IF(NOT(AND(ISNUMBER(C27),C27&gt;=43831,C27&lt;=73050,C27=INT(C27))),"受取日を確認",IF(NOT(AND(ISNUMBER(D27),D27&gt;=0,D27&lt;=1000000000,D27=INT(D27))),"受取額を確認（空欄不可）",IF(C27&lt;G27,"受取日が支出日より前","確認済み"))))))))</f>
        <v/>
      </c>
      <c r="F27" s="1" t="str">
        <f aca="false">IF(E27="","",IF(E27="確認済み",0,1))</f>
        <v/>
      </c>
      <c r="G27" s="8" t="str">
        <f aca="false">IF(COUNTA(A27:D27)=0,"",IF(AND(ISTEXT(B27),LEN(B27)=8,EXACT(LEFT(B27,4),"ADV-"),ISNUMBER(FIND(MID(B27,5,1)&amp;"x","0x1x2x3x4x5x6x7x8x9x")),ISNUMBER(FIND(MID(B27,6,1)&amp;"x","0x1x2x3x4x5x6x7x8x9x")),ISNUMBER(FIND(MID(B27,7,1)&amp;"x","0x1x2x3x4x5x6x7x8x9x")),ISNUMBER(FIND(MID(B27,8,1)&amp;"x","0x1x2x3x4x5x6x7x8x9x"))),IF(COUNTIFS(立替明細!$A$8:$A$57,B27)=1,INDEX(立替明細!$B$8:$B$57,MATCH(B27,立替明細!$A$8:$A$57,0)),NA()),NA()))</f>
        <v/>
      </c>
      <c r="H27" s="4" t="str">
        <f aca="false">IF(E27="","",IF(OR(F27&lt;&gt;0,精算状況!$I$3&lt;&gt;0),NA(),IF(C27&lt;=精算状況!$B$3,D27,0)))</f>
        <v/>
      </c>
      <c r="I27" s="1" t="str">
        <f aca="false">IF(E27="","",IF(F27&lt;&gt;0,0,IF(精算状況!$I$3&lt;&gt;0,0,IF(AND(ISNUMBER(H27),H27=IF(C27&lt;=精算状況!$B$3,D27,0)),0,1))))</f>
        <v/>
      </c>
    </row>
    <row r="28" customFormat="false" ht="32" hidden="false" customHeight="true" outlineLevel="0" collapsed="false">
      <c r="A28" s="10"/>
      <c r="B28" s="10"/>
      <c r="C28" s="3"/>
      <c r="D28" s="12"/>
      <c r="E28" s="1" t="str">
        <f aca="false">IF(COUNTA(A28:D28)=0,"",IF(NOT(AND(ISTEXT(A28),LEN(A28)=8,EXACT(LEFT(A28,4),"SET-"),ISNUMBER(FIND(MID(A28,5,1)&amp;"x","0x1x2x3x4x5x6x7x8x9x")),ISNUMBER(FIND(MID(A28,6,1)&amp;"x","0x1x2x3x4x5x6x7x8x9x")),ISNUMBER(FIND(MID(A28,7,1)&amp;"x","0x1x2x3x4x5x6x7x8x9x")),ISNUMBER(FIND(MID(A28,8,1)&amp;"x","0x1x2x3x4x5x6x7x8x9x")))),"IDはSET-と半角数字4桁",IF(COUNTIFS($A$8:$A$107,A28)&gt;1,"受取IDが重複",IF(NOT(AND(ISTEXT(B28),LEN(B28)=8,EXACT(LEFT(B28,4),"ADV-"),ISNUMBER(FIND(MID(B28,5,1)&amp;"x","0x1x2x3x4x5x6x7x8x9x")),ISNUMBER(FIND(MID(B28,6,1)&amp;"x","0x1x2x3x4x5x6x7x8x9x")),ISNUMBER(FIND(MID(B28,7,1)&amp;"x","0x1x2x3x4x5x6x7x8x9x")),ISNUMBER(FIND(MID(B28,8,1)&amp;"x","0x1x2x3x4x5x6x7x8x9x")))),"立替IDの形式を確認",IF(COUNTIFS(立替明細!$A$8:$A$57,B28)&lt;&gt;1,"立替IDが不明・重複",IF(NOT(AND(ISNUMBER(C28),C28&gt;=43831,C28&lt;=73050,C28=INT(C28))),"受取日を確認",IF(NOT(AND(ISNUMBER(D28),D28&gt;=0,D28&lt;=1000000000,D28=INT(D28))),"受取額を確認（空欄不可）",IF(C28&lt;G28,"受取日が支出日より前","確認済み"))))))))</f>
        <v/>
      </c>
      <c r="F28" s="1" t="str">
        <f aca="false">IF(E28="","",IF(E28="確認済み",0,1))</f>
        <v/>
      </c>
      <c r="G28" s="8" t="str">
        <f aca="false">IF(COUNTA(A28:D28)=0,"",IF(AND(ISTEXT(B28),LEN(B28)=8,EXACT(LEFT(B28,4),"ADV-"),ISNUMBER(FIND(MID(B28,5,1)&amp;"x","0x1x2x3x4x5x6x7x8x9x")),ISNUMBER(FIND(MID(B28,6,1)&amp;"x","0x1x2x3x4x5x6x7x8x9x")),ISNUMBER(FIND(MID(B28,7,1)&amp;"x","0x1x2x3x4x5x6x7x8x9x")),ISNUMBER(FIND(MID(B28,8,1)&amp;"x","0x1x2x3x4x5x6x7x8x9x"))),IF(COUNTIFS(立替明細!$A$8:$A$57,B28)=1,INDEX(立替明細!$B$8:$B$57,MATCH(B28,立替明細!$A$8:$A$57,0)),NA()),NA()))</f>
        <v/>
      </c>
      <c r="H28" s="4" t="str">
        <f aca="false">IF(E28="","",IF(OR(F28&lt;&gt;0,精算状況!$I$3&lt;&gt;0),NA(),IF(C28&lt;=精算状況!$B$3,D28,0)))</f>
        <v/>
      </c>
      <c r="I28" s="1" t="str">
        <f aca="false">IF(E28="","",IF(F28&lt;&gt;0,0,IF(精算状況!$I$3&lt;&gt;0,0,IF(AND(ISNUMBER(H28),H28=IF(C28&lt;=精算状況!$B$3,D28,0)),0,1))))</f>
        <v/>
      </c>
    </row>
    <row r="29" customFormat="false" ht="32" hidden="false" customHeight="true" outlineLevel="0" collapsed="false">
      <c r="A29" s="10"/>
      <c r="B29" s="10"/>
      <c r="C29" s="3"/>
      <c r="D29" s="12"/>
      <c r="E29" s="1" t="str">
        <f aca="false">IF(COUNTA(A29:D29)=0,"",IF(NOT(AND(ISTEXT(A29),LEN(A29)=8,EXACT(LEFT(A29,4),"SET-"),ISNUMBER(FIND(MID(A29,5,1)&amp;"x","0x1x2x3x4x5x6x7x8x9x")),ISNUMBER(FIND(MID(A29,6,1)&amp;"x","0x1x2x3x4x5x6x7x8x9x")),ISNUMBER(FIND(MID(A29,7,1)&amp;"x","0x1x2x3x4x5x6x7x8x9x")),ISNUMBER(FIND(MID(A29,8,1)&amp;"x","0x1x2x3x4x5x6x7x8x9x")))),"IDはSET-と半角数字4桁",IF(COUNTIFS($A$8:$A$107,A29)&gt;1,"受取IDが重複",IF(NOT(AND(ISTEXT(B29),LEN(B29)=8,EXACT(LEFT(B29,4),"ADV-"),ISNUMBER(FIND(MID(B29,5,1)&amp;"x","0x1x2x3x4x5x6x7x8x9x")),ISNUMBER(FIND(MID(B29,6,1)&amp;"x","0x1x2x3x4x5x6x7x8x9x")),ISNUMBER(FIND(MID(B29,7,1)&amp;"x","0x1x2x3x4x5x6x7x8x9x")),ISNUMBER(FIND(MID(B29,8,1)&amp;"x","0x1x2x3x4x5x6x7x8x9x")))),"立替IDの形式を確認",IF(COUNTIFS(立替明細!$A$8:$A$57,B29)&lt;&gt;1,"立替IDが不明・重複",IF(NOT(AND(ISNUMBER(C29),C29&gt;=43831,C29&lt;=73050,C29=INT(C29))),"受取日を確認",IF(NOT(AND(ISNUMBER(D29),D29&gt;=0,D29&lt;=1000000000,D29=INT(D29))),"受取額を確認（空欄不可）",IF(C29&lt;G29,"受取日が支出日より前","確認済み"))))))))</f>
        <v/>
      </c>
      <c r="F29" s="1" t="str">
        <f aca="false">IF(E29="","",IF(E29="確認済み",0,1))</f>
        <v/>
      </c>
      <c r="G29" s="8" t="str">
        <f aca="false">IF(COUNTA(A29:D29)=0,"",IF(AND(ISTEXT(B29),LEN(B29)=8,EXACT(LEFT(B29,4),"ADV-"),ISNUMBER(FIND(MID(B29,5,1)&amp;"x","0x1x2x3x4x5x6x7x8x9x")),ISNUMBER(FIND(MID(B29,6,1)&amp;"x","0x1x2x3x4x5x6x7x8x9x")),ISNUMBER(FIND(MID(B29,7,1)&amp;"x","0x1x2x3x4x5x6x7x8x9x")),ISNUMBER(FIND(MID(B29,8,1)&amp;"x","0x1x2x3x4x5x6x7x8x9x"))),IF(COUNTIFS(立替明細!$A$8:$A$57,B29)=1,INDEX(立替明細!$B$8:$B$57,MATCH(B29,立替明細!$A$8:$A$57,0)),NA()),NA()))</f>
        <v/>
      </c>
      <c r="H29" s="4" t="str">
        <f aca="false">IF(E29="","",IF(OR(F29&lt;&gt;0,精算状況!$I$3&lt;&gt;0),NA(),IF(C29&lt;=精算状況!$B$3,D29,0)))</f>
        <v/>
      </c>
      <c r="I29" s="1" t="str">
        <f aca="false">IF(E29="","",IF(F29&lt;&gt;0,0,IF(精算状況!$I$3&lt;&gt;0,0,IF(AND(ISNUMBER(H29),H29=IF(C29&lt;=精算状況!$B$3,D29,0)),0,1))))</f>
        <v/>
      </c>
    </row>
    <row r="30" customFormat="false" ht="32" hidden="false" customHeight="true" outlineLevel="0" collapsed="false">
      <c r="A30" s="10"/>
      <c r="B30" s="10"/>
      <c r="C30" s="3"/>
      <c r="D30" s="12"/>
      <c r="E30" s="1" t="str">
        <f aca="false">IF(COUNTA(A30:D30)=0,"",IF(NOT(AND(ISTEXT(A30),LEN(A30)=8,EXACT(LEFT(A30,4),"SET-"),ISNUMBER(FIND(MID(A30,5,1)&amp;"x","0x1x2x3x4x5x6x7x8x9x")),ISNUMBER(FIND(MID(A30,6,1)&amp;"x","0x1x2x3x4x5x6x7x8x9x")),ISNUMBER(FIND(MID(A30,7,1)&amp;"x","0x1x2x3x4x5x6x7x8x9x")),ISNUMBER(FIND(MID(A30,8,1)&amp;"x","0x1x2x3x4x5x6x7x8x9x")))),"IDはSET-と半角数字4桁",IF(COUNTIFS($A$8:$A$107,A30)&gt;1,"受取IDが重複",IF(NOT(AND(ISTEXT(B30),LEN(B30)=8,EXACT(LEFT(B30,4),"ADV-"),ISNUMBER(FIND(MID(B30,5,1)&amp;"x","0x1x2x3x4x5x6x7x8x9x")),ISNUMBER(FIND(MID(B30,6,1)&amp;"x","0x1x2x3x4x5x6x7x8x9x")),ISNUMBER(FIND(MID(B30,7,1)&amp;"x","0x1x2x3x4x5x6x7x8x9x")),ISNUMBER(FIND(MID(B30,8,1)&amp;"x","0x1x2x3x4x5x6x7x8x9x")))),"立替IDの形式を確認",IF(COUNTIFS(立替明細!$A$8:$A$57,B30)&lt;&gt;1,"立替IDが不明・重複",IF(NOT(AND(ISNUMBER(C30),C30&gt;=43831,C30&lt;=73050,C30=INT(C30))),"受取日を確認",IF(NOT(AND(ISNUMBER(D30),D30&gt;=0,D30&lt;=1000000000,D30=INT(D30))),"受取額を確認（空欄不可）",IF(C30&lt;G30,"受取日が支出日より前","確認済み"))))))))</f>
        <v/>
      </c>
      <c r="F30" s="1" t="str">
        <f aca="false">IF(E30="","",IF(E30="確認済み",0,1))</f>
        <v/>
      </c>
      <c r="G30" s="8" t="str">
        <f aca="false">IF(COUNTA(A30:D30)=0,"",IF(AND(ISTEXT(B30),LEN(B30)=8,EXACT(LEFT(B30,4),"ADV-"),ISNUMBER(FIND(MID(B30,5,1)&amp;"x","0x1x2x3x4x5x6x7x8x9x")),ISNUMBER(FIND(MID(B30,6,1)&amp;"x","0x1x2x3x4x5x6x7x8x9x")),ISNUMBER(FIND(MID(B30,7,1)&amp;"x","0x1x2x3x4x5x6x7x8x9x")),ISNUMBER(FIND(MID(B30,8,1)&amp;"x","0x1x2x3x4x5x6x7x8x9x"))),IF(COUNTIFS(立替明細!$A$8:$A$57,B30)=1,INDEX(立替明細!$B$8:$B$57,MATCH(B30,立替明細!$A$8:$A$57,0)),NA()),NA()))</f>
        <v/>
      </c>
      <c r="H30" s="4" t="str">
        <f aca="false">IF(E30="","",IF(OR(F30&lt;&gt;0,精算状況!$I$3&lt;&gt;0),NA(),IF(C30&lt;=精算状況!$B$3,D30,0)))</f>
        <v/>
      </c>
      <c r="I30" s="1" t="str">
        <f aca="false">IF(E30="","",IF(F30&lt;&gt;0,0,IF(精算状況!$I$3&lt;&gt;0,0,IF(AND(ISNUMBER(H30),H30=IF(C30&lt;=精算状況!$B$3,D30,0)),0,1))))</f>
        <v/>
      </c>
    </row>
    <row r="31" customFormat="false" ht="32" hidden="false" customHeight="true" outlineLevel="0" collapsed="false">
      <c r="A31" s="10"/>
      <c r="B31" s="10"/>
      <c r="C31" s="3"/>
      <c r="D31" s="12"/>
      <c r="E31" s="1" t="str">
        <f aca="false">IF(COUNTA(A31:D31)=0,"",IF(NOT(AND(ISTEXT(A31),LEN(A31)=8,EXACT(LEFT(A31,4),"SET-"),ISNUMBER(FIND(MID(A31,5,1)&amp;"x","0x1x2x3x4x5x6x7x8x9x")),ISNUMBER(FIND(MID(A31,6,1)&amp;"x","0x1x2x3x4x5x6x7x8x9x")),ISNUMBER(FIND(MID(A31,7,1)&amp;"x","0x1x2x3x4x5x6x7x8x9x")),ISNUMBER(FIND(MID(A31,8,1)&amp;"x","0x1x2x3x4x5x6x7x8x9x")))),"IDはSET-と半角数字4桁",IF(COUNTIFS($A$8:$A$107,A31)&gt;1,"受取IDが重複",IF(NOT(AND(ISTEXT(B31),LEN(B31)=8,EXACT(LEFT(B31,4),"ADV-"),ISNUMBER(FIND(MID(B31,5,1)&amp;"x","0x1x2x3x4x5x6x7x8x9x")),ISNUMBER(FIND(MID(B31,6,1)&amp;"x","0x1x2x3x4x5x6x7x8x9x")),ISNUMBER(FIND(MID(B31,7,1)&amp;"x","0x1x2x3x4x5x6x7x8x9x")),ISNUMBER(FIND(MID(B31,8,1)&amp;"x","0x1x2x3x4x5x6x7x8x9x")))),"立替IDの形式を確認",IF(COUNTIFS(立替明細!$A$8:$A$57,B31)&lt;&gt;1,"立替IDが不明・重複",IF(NOT(AND(ISNUMBER(C31),C31&gt;=43831,C31&lt;=73050,C31=INT(C31))),"受取日を確認",IF(NOT(AND(ISNUMBER(D31),D31&gt;=0,D31&lt;=1000000000,D31=INT(D31))),"受取額を確認（空欄不可）",IF(C31&lt;G31,"受取日が支出日より前","確認済み"))))))))</f>
        <v/>
      </c>
      <c r="F31" s="1" t="str">
        <f aca="false">IF(E31="","",IF(E31="確認済み",0,1))</f>
        <v/>
      </c>
      <c r="G31" s="8" t="str">
        <f aca="false">IF(COUNTA(A31:D31)=0,"",IF(AND(ISTEXT(B31),LEN(B31)=8,EXACT(LEFT(B31,4),"ADV-"),ISNUMBER(FIND(MID(B31,5,1)&amp;"x","0x1x2x3x4x5x6x7x8x9x")),ISNUMBER(FIND(MID(B31,6,1)&amp;"x","0x1x2x3x4x5x6x7x8x9x")),ISNUMBER(FIND(MID(B31,7,1)&amp;"x","0x1x2x3x4x5x6x7x8x9x")),ISNUMBER(FIND(MID(B31,8,1)&amp;"x","0x1x2x3x4x5x6x7x8x9x"))),IF(COUNTIFS(立替明細!$A$8:$A$57,B31)=1,INDEX(立替明細!$B$8:$B$57,MATCH(B31,立替明細!$A$8:$A$57,0)),NA()),NA()))</f>
        <v/>
      </c>
      <c r="H31" s="4" t="str">
        <f aca="false">IF(E31="","",IF(OR(F31&lt;&gt;0,精算状況!$I$3&lt;&gt;0),NA(),IF(C31&lt;=精算状況!$B$3,D31,0)))</f>
        <v/>
      </c>
      <c r="I31" s="1" t="str">
        <f aca="false">IF(E31="","",IF(F31&lt;&gt;0,0,IF(精算状況!$I$3&lt;&gt;0,0,IF(AND(ISNUMBER(H31),H31=IF(C31&lt;=精算状況!$B$3,D31,0)),0,1))))</f>
        <v/>
      </c>
    </row>
    <row r="32" customFormat="false" ht="32" hidden="false" customHeight="true" outlineLevel="0" collapsed="false">
      <c r="A32" s="10"/>
      <c r="B32" s="10"/>
      <c r="C32" s="3"/>
      <c r="D32" s="12"/>
      <c r="E32" s="1" t="str">
        <f aca="false">IF(COUNTA(A32:D32)=0,"",IF(NOT(AND(ISTEXT(A32),LEN(A32)=8,EXACT(LEFT(A32,4),"SET-"),ISNUMBER(FIND(MID(A32,5,1)&amp;"x","0x1x2x3x4x5x6x7x8x9x")),ISNUMBER(FIND(MID(A32,6,1)&amp;"x","0x1x2x3x4x5x6x7x8x9x")),ISNUMBER(FIND(MID(A32,7,1)&amp;"x","0x1x2x3x4x5x6x7x8x9x")),ISNUMBER(FIND(MID(A32,8,1)&amp;"x","0x1x2x3x4x5x6x7x8x9x")))),"IDはSET-と半角数字4桁",IF(COUNTIFS($A$8:$A$107,A32)&gt;1,"受取IDが重複",IF(NOT(AND(ISTEXT(B32),LEN(B32)=8,EXACT(LEFT(B32,4),"ADV-"),ISNUMBER(FIND(MID(B32,5,1)&amp;"x","0x1x2x3x4x5x6x7x8x9x")),ISNUMBER(FIND(MID(B32,6,1)&amp;"x","0x1x2x3x4x5x6x7x8x9x")),ISNUMBER(FIND(MID(B32,7,1)&amp;"x","0x1x2x3x4x5x6x7x8x9x")),ISNUMBER(FIND(MID(B32,8,1)&amp;"x","0x1x2x3x4x5x6x7x8x9x")))),"立替IDの形式を確認",IF(COUNTIFS(立替明細!$A$8:$A$57,B32)&lt;&gt;1,"立替IDが不明・重複",IF(NOT(AND(ISNUMBER(C32),C32&gt;=43831,C32&lt;=73050,C32=INT(C32))),"受取日を確認",IF(NOT(AND(ISNUMBER(D32),D32&gt;=0,D32&lt;=1000000000,D32=INT(D32))),"受取額を確認（空欄不可）",IF(C32&lt;G32,"受取日が支出日より前","確認済み"))))))))</f>
        <v/>
      </c>
      <c r="F32" s="1" t="str">
        <f aca="false">IF(E32="","",IF(E32="確認済み",0,1))</f>
        <v/>
      </c>
      <c r="G32" s="8" t="str">
        <f aca="false">IF(COUNTA(A32:D32)=0,"",IF(AND(ISTEXT(B32),LEN(B32)=8,EXACT(LEFT(B32,4),"ADV-"),ISNUMBER(FIND(MID(B32,5,1)&amp;"x","0x1x2x3x4x5x6x7x8x9x")),ISNUMBER(FIND(MID(B32,6,1)&amp;"x","0x1x2x3x4x5x6x7x8x9x")),ISNUMBER(FIND(MID(B32,7,1)&amp;"x","0x1x2x3x4x5x6x7x8x9x")),ISNUMBER(FIND(MID(B32,8,1)&amp;"x","0x1x2x3x4x5x6x7x8x9x"))),IF(COUNTIFS(立替明細!$A$8:$A$57,B32)=1,INDEX(立替明細!$B$8:$B$57,MATCH(B32,立替明細!$A$8:$A$57,0)),NA()),NA()))</f>
        <v/>
      </c>
      <c r="H32" s="4" t="str">
        <f aca="false">IF(E32="","",IF(OR(F32&lt;&gt;0,精算状況!$I$3&lt;&gt;0),NA(),IF(C32&lt;=精算状況!$B$3,D32,0)))</f>
        <v/>
      </c>
      <c r="I32" s="1" t="str">
        <f aca="false">IF(E32="","",IF(F32&lt;&gt;0,0,IF(精算状況!$I$3&lt;&gt;0,0,IF(AND(ISNUMBER(H32),H32=IF(C32&lt;=精算状況!$B$3,D32,0)),0,1))))</f>
        <v/>
      </c>
    </row>
    <row r="33" customFormat="false" ht="32" hidden="false" customHeight="true" outlineLevel="0" collapsed="false">
      <c r="A33" s="10"/>
      <c r="B33" s="10"/>
      <c r="C33" s="3"/>
      <c r="D33" s="12"/>
      <c r="E33" s="1" t="str">
        <f aca="false">IF(COUNTA(A33:D33)=0,"",IF(NOT(AND(ISTEXT(A33),LEN(A33)=8,EXACT(LEFT(A33,4),"SET-"),ISNUMBER(FIND(MID(A33,5,1)&amp;"x","0x1x2x3x4x5x6x7x8x9x")),ISNUMBER(FIND(MID(A33,6,1)&amp;"x","0x1x2x3x4x5x6x7x8x9x")),ISNUMBER(FIND(MID(A33,7,1)&amp;"x","0x1x2x3x4x5x6x7x8x9x")),ISNUMBER(FIND(MID(A33,8,1)&amp;"x","0x1x2x3x4x5x6x7x8x9x")))),"IDはSET-と半角数字4桁",IF(COUNTIFS($A$8:$A$107,A33)&gt;1,"受取IDが重複",IF(NOT(AND(ISTEXT(B33),LEN(B33)=8,EXACT(LEFT(B33,4),"ADV-"),ISNUMBER(FIND(MID(B33,5,1)&amp;"x","0x1x2x3x4x5x6x7x8x9x")),ISNUMBER(FIND(MID(B33,6,1)&amp;"x","0x1x2x3x4x5x6x7x8x9x")),ISNUMBER(FIND(MID(B33,7,1)&amp;"x","0x1x2x3x4x5x6x7x8x9x")),ISNUMBER(FIND(MID(B33,8,1)&amp;"x","0x1x2x3x4x5x6x7x8x9x")))),"立替IDの形式を確認",IF(COUNTIFS(立替明細!$A$8:$A$57,B33)&lt;&gt;1,"立替IDが不明・重複",IF(NOT(AND(ISNUMBER(C33),C33&gt;=43831,C33&lt;=73050,C33=INT(C33))),"受取日を確認",IF(NOT(AND(ISNUMBER(D33),D33&gt;=0,D33&lt;=1000000000,D33=INT(D33))),"受取額を確認（空欄不可）",IF(C33&lt;G33,"受取日が支出日より前","確認済み"))))))))</f>
        <v/>
      </c>
      <c r="F33" s="1" t="str">
        <f aca="false">IF(E33="","",IF(E33="確認済み",0,1))</f>
        <v/>
      </c>
      <c r="G33" s="8" t="str">
        <f aca="false">IF(COUNTA(A33:D33)=0,"",IF(AND(ISTEXT(B33),LEN(B33)=8,EXACT(LEFT(B33,4),"ADV-"),ISNUMBER(FIND(MID(B33,5,1)&amp;"x","0x1x2x3x4x5x6x7x8x9x")),ISNUMBER(FIND(MID(B33,6,1)&amp;"x","0x1x2x3x4x5x6x7x8x9x")),ISNUMBER(FIND(MID(B33,7,1)&amp;"x","0x1x2x3x4x5x6x7x8x9x")),ISNUMBER(FIND(MID(B33,8,1)&amp;"x","0x1x2x3x4x5x6x7x8x9x"))),IF(COUNTIFS(立替明細!$A$8:$A$57,B33)=1,INDEX(立替明細!$B$8:$B$57,MATCH(B33,立替明細!$A$8:$A$57,0)),NA()),NA()))</f>
        <v/>
      </c>
      <c r="H33" s="4" t="str">
        <f aca="false">IF(E33="","",IF(OR(F33&lt;&gt;0,精算状況!$I$3&lt;&gt;0),NA(),IF(C33&lt;=精算状況!$B$3,D33,0)))</f>
        <v/>
      </c>
      <c r="I33" s="1" t="str">
        <f aca="false">IF(E33="","",IF(F33&lt;&gt;0,0,IF(精算状況!$I$3&lt;&gt;0,0,IF(AND(ISNUMBER(H33),H33=IF(C33&lt;=精算状況!$B$3,D33,0)),0,1))))</f>
        <v/>
      </c>
    </row>
    <row r="34" customFormat="false" ht="32" hidden="false" customHeight="true" outlineLevel="0" collapsed="false">
      <c r="A34" s="10"/>
      <c r="B34" s="10"/>
      <c r="C34" s="3"/>
      <c r="D34" s="12"/>
      <c r="E34" s="1" t="str">
        <f aca="false">IF(COUNTA(A34:D34)=0,"",IF(NOT(AND(ISTEXT(A34),LEN(A34)=8,EXACT(LEFT(A34,4),"SET-"),ISNUMBER(FIND(MID(A34,5,1)&amp;"x","0x1x2x3x4x5x6x7x8x9x")),ISNUMBER(FIND(MID(A34,6,1)&amp;"x","0x1x2x3x4x5x6x7x8x9x")),ISNUMBER(FIND(MID(A34,7,1)&amp;"x","0x1x2x3x4x5x6x7x8x9x")),ISNUMBER(FIND(MID(A34,8,1)&amp;"x","0x1x2x3x4x5x6x7x8x9x")))),"IDはSET-と半角数字4桁",IF(COUNTIFS($A$8:$A$107,A34)&gt;1,"受取IDが重複",IF(NOT(AND(ISTEXT(B34),LEN(B34)=8,EXACT(LEFT(B34,4),"ADV-"),ISNUMBER(FIND(MID(B34,5,1)&amp;"x","0x1x2x3x4x5x6x7x8x9x")),ISNUMBER(FIND(MID(B34,6,1)&amp;"x","0x1x2x3x4x5x6x7x8x9x")),ISNUMBER(FIND(MID(B34,7,1)&amp;"x","0x1x2x3x4x5x6x7x8x9x")),ISNUMBER(FIND(MID(B34,8,1)&amp;"x","0x1x2x3x4x5x6x7x8x9x")))),"立替IDの形式を確認",IF(COUNTIFS(立替明細!$A$8:$A$57,B34)&lt;&gt;1,"立替IDが不明・重複",IF(NOT(AND(ISNUMBER(C34),C34&gt;=43831,C34&lt;=73050,C34=INT(C34))),"受取日を確認",IF(NOT(AND(ISNUMBER(D34),D34&gt;=0,D34&lt;=1000000000,D34=INT(D34))),"受取額を確認（空欄不可）",IF(C34&lt;G34,"受取日が支出日より前","確認済み"))))))))</f>
        <v/>
      </c>
      <c r="F34" s="1" t="str">
        <f aca="false">IF(E34="","",IF(E34="確認済み",0,1))</f>
        <v/>
      </c>
      <c r="G34" s="8" t="str">
        <f aca="false">IF(COUNTA(A34:D34)=0,"",IF(AND(ISTEXT(B34),LEN(B34)=8,EXACT(LEFT(B34,4),"ADV-"),ISNUMBER(FIND(MID(B34,5,1)&amp;"x","0x1x2x3x4x5x6x7x8x9x")),ISNUMBER(FIND(MID(B34,6,1)&amp;"x","0x1x2x3x4x5x6x7x8x9x")),ISNUMBER(FIND(MID(B34,7,1)&amp;"x","0x1x2x3x4x5x6x7x8x9x")),ISNUMBER(FIND(MID(B34,8,1)&amp;"x","0x1x2x3x4x5x6x7x8x9x"))),IF(COUNTIFS(立替明細!$A$8:$A$57,B34)=1,INDEX(立替明細!$B$8:$B$57,MATCH(B34,立替明細!$A$8:$A$57,0)),NA()),NA()))</f>
        <v/>
      </c>
      <c r="H34" s="4" t="str">
        <f aca="false">IF(E34="","",IF(OR(F34&lt;&gt;0,精算状況!$I$3&lt;&gt;0),NA(),IF(C34&lt;=精算状況!$B$3,D34,0)))</f>
        <v/>
      </c>
      <c r="I34" s="1" t="str">
        <f aca="false">IF(E34="","",IF(F34&lt;&gt;0,0,IF(精算状況!$I$3&lt;&gt;0,0,IF(AND(ISNUMBER(H34),H34=IF(C34&lt;=精算状況!$B$3,D34,0)),0,1))))</f>
        <v/>
      </c>
    </row>
    <row r="35" customFormat="false" ht="32" hidden="false" customHeight="true" outlineLevel="0" collapsed="false">
      <c r="A35" s="10"/>
      <c r="B35" s="10"/>
      <c r="C35" s="3"/>
      <c r="D35" s="12"/>
      <c r="E35" s="1" t="str">
        <f aca="false">IF(COUNTA(A35:D35)=0,"",IF(NOT(AND(ISTEXT(A35),LEN(A35)=8,EXACT(LEFT(A35,4),"SET-"),ISNUMBER(FIND(MID(A35,5,1)&amp;"x","0x1x2x3x4x5x6x7x8x9x")),ISNUMBER(FIND(MID(A35,6,1)&amp;"x","0x1x2x3x4x5x6x7x8x9x")),ISNUMBER(FIND(MID(A35,7,1)&amp;"x","0x1x2x3x4x5x6x7x8x9x")),ISNUMBER(FIND(MID(A35,8,1)&amp;"x","0x1x2x3x4x5x6x7x8x9x")))),"IDはSET-と半角数字4桁",IF(COUNTIFS($A$8:$A$107,A35)&gt;1,"受取IDが重複",IF(NOT(AND(ISTEXT(B35),LEN(B35)=8,EXACT(LEFT(B35,4),"ADV-"),ISNUMBER(FIND(MID(B35,5,1)&amp;"x","0x1x2x3x4x5x6x7x8x9x")),ISNUMBER(FIND(MID(B35,6,1)&amp;"x","0x1x2x3x4x5x6x7x8x9x")),ISNUMBER(FIND(MID(B35,7,1)&amp;"x","0x1x2x3x4x5x6x7x8x9x")),ISNUMBER(FIND(MID(B35,8,1)&amp;"x","0x1x2x3x4x5x6x7x8x9x")))),"立替IDの形式を確認",IF(COUNTIFS(立替明細!$A$8:$A$57,B35)&lt;&gt;1,"立替IDが不明・重複",IF(NOT(AND(ISNUMBER(C35),C35&gt;=43831,C35&lt;=73050,C35=INT(C35))),"受取日を確認",IF(NOT(AND(ISNUMBER(D35),D35&gt;=0,D35&lt;=1000000000,D35=INT(D35))),"受取額を確認（空欄不可）",IF(C35&lt;G35,"受取日が支出日より前","確認済み"))))))))</f>
        <v/>
      </c>
      <c r="F35" s="1" t="str">
        <f aca="false">IF(E35="","",IF(E35="確認済み",0,1))</f>
        <v/>
      </c>
      <c r="G35" s="8" t="str">
        <f aca="false">IF(COUNTA(A35:D35)=0,"",IF(AND(ISTEXT(B35),LEN(B35)=8,EXACT(LEFT(B35,4),"ADV-"),ISNUMBER(FIND(MID(B35,5,1)&amp;"x","0x1x2x3x4x5x6x7x8x9x")),ISNUMBER(FIND(MID(B35,6,1)&amp;"x","0x1x2x3x4x5x6x7x8x9x")),ISNUMBER(FIND(MID(B35,7,1)&amp;"x","0x1x2x3x4x5x6x7x8x9x")),ISNUMBER(FIND(MID(B35,8,1)&amp;"x","0x1x2x3x4x5x6x7x8x9x"))),IF(COUNTIFS(立替明細!$A$8:$A$57,B35)=1,INDEX(立替明細!$B$8:$B$57,MATCH(B35,立替明細!$A$8:$A$57,0)),NA()),NA()))</f>
        <v/>
      </c>
      <c r="H35" s="4" t="str">
        <f aca="false">IF(E35="","",IF(OR(F35&lt;&gt;0,精算状況!$I$3&lt;&gt;0),NA(),IF(C35&lt;=精算状況!$B$3,D35,0)))</f>
        <v/>
      </c>
      <c r="I35" s="1" t="str">
        <f aca="false">IF(E35="","",IF(F35&lt;&gt;0,0,IF(精算状況!$I$3&lt;&gt;0,0,IF(AND(ISNUMBER(H35),H35=IF(C35&lt;=精算状況!$B$3,D35,0)),0,1))))</f>
        <v/>
      </c>
    </row>
    <row r="36" customFormat="false" ht="32" hidden="false" customHeight="true" outlineLevel="0" collapsed="false">
      <c r="A36" s="10"/>
      <c r="B36" s="10"/>
      <c r="C36" s="3"/>
      <c r="D36" s="12"/>
      <c r="E36" s="1" t="str">
        <f aca="false">IF(COUNTA(A36:D36)=0,"",IF(NOT(AND(ISTEXT(A36),LEN(A36)=8,EXACT(LEFT(A36,4),"SET-"),ISNUMBER(FIND(MID(A36,5,1)&amp;"x","0x1x2x3x4x5x6x7x8x9x")),ISNUMBER(FIND(MID(A36,6,1)&amp;"x","0x1x2x3x4x5x6x7x8x9x")),ISNUMBER(FIND(MID(A36,7,1)&amp;"x","0x1x2x3x4x5x6x7x8x9x")),ISNUMBER(FIND(MID(A36,8,1)&amp;"x","0x1x2x3x4x5x6x7x8x9x")))),"IDはSET-と半角数字4桁",IF(COUNTIFS($A$8:$A$107,A36)&gt;1,"受取IDが重複",IF(NOT(AND(ISTEXT(B36),LEN(B36)=8,EXACT(LEFT(B36,4),"ADV-"),ISNUMBER(FIND(MID(B36,5,1)&amp;"x","0x1x2x3x4x5x6x7x8x9x")),ISNUMBER(FIND(MID(B36,6,1)&amp;"x","0x1x2x3x4x5x6x7x8x9x")),ISNUMBER(FIND(MID(B36,7,1)&amp;"x","0x1x2x3x4x5x6x7x8x9x")),ISNUMBER(FIND(MID(B36,8,1)&amp;"x","0x1x2x3x4x5x6x7x8x9x")))),"立替IDの形式を確認",IF(COUNTIFS(立替明細!$A$8:$A$57,B36)&lt;&gt;1,"立替IDが不明・重複",IF(NOT(AND(ISNUMBER(C36),C36&gt;=43831,C36&lt;=73050,C36=INT(C36))),"受取日を確認",IF(NOT(AND(ISNUMBER(D36),D36&gt;=0,D36&lt;=1000000000,D36=INT(D36))),"受取額を確認（空欄不可）",IF(C36&lt;G36,"受取日が支出日より前","確認済み"))))))))</f>
        <v/>
      </c>
      <c r="F36" s="1" t="str">
        <f aca="false">IF(E36="","",IF(E36="確認済み",0,1))</f>
        <v/>
      </c>
      <c r="G36" s="8" t="str">
        <f aca="false">IF(COUNTA(A36:D36)=0,"",IF(AND(ISTEXT(B36),LEN(B36)=8,EXACT(LEFT(B36,4),"ADV-"),ISNUMBER(FIND(MID(B36,5,1)&amp;"x","0x1x2x3x4x5x6x7x8x9x")),ISNUMBER(FIND(MID(B36,6,1)&amp;"x","0x1x2x3x4x5x6x7x8x9x")),ISNUMBER(FIND(MID(B36,7,1)&amp;"x","0x1x2x3x4x5x6x7x8x9x")),ISNUMBER(FIND(MID(B36,8,1)&amp;"x","0x1x2x3x4x5x6x7x8x9x"))),IF(COUNTIFS(立替明細!$A$8:$A$57,B36)=1,INDEX(立替明細!$B$8:$B$57,MATCH(B36,立替明細!$A$8:$A$57,0)),NA()),NA()))</f>
        <v/>
      </c>
      <c r="H36" s="4" t="str">
        <f aca="false">IF(E36="","",IF(OR(F36&lt;&gt;0,精算状況!$I$3&lt;&gt;0),NA(),IF(C36&lt;=精算状況!$B$3,D36,0)))</f>
        <v/>
      </c>
      <c r="I36" s="1" t="str">
        <f aca="false">IF(E36="","",IF(F36&lt;&gt;0,0,IF(精算状況!$I$3&lt;&gt;0,0,IF(AND(ISNUMBER(H36),H36=IF(C36&lt;=精算状況!$B$3,D36,0)),0,1))))</f>
        <v/>
      </c>
    </row>
    <row r="37" customFormat="false" ht="32" hidden="false" customHeight="true" outlineLevel="0" collapsed="false">
      <c r="A37" s="10"/>
      <c r="B37" s="10"/>
      <c r="C37" s="3"/>
      <c r="D37" s="12"/>
      <c r="E37" s="1" t="str">
        <f aca="false">IF(COUNTA(A37:D37)=0,"",IF(NOT(AND(ISTEXT(A37),LEN(A37)=8,EXACT(LEFT(A37,4),"SET-"),ISNUMBER(FIND(MID(A37,5,1)&amp;"x","0x1x2x3x4x5x6x7x8x9x")),ISNUMBER(FIND(MID(A37,6,1)&amp;"x","0x1x2x3x4x5x6x7x8x9x")),ISNUMBER(FIND(MID(A37,7,1)&amp;"x","0x1x2x3x4x5x6x7x8x9x")),ISNUMBER(FIND(MID(A37,8,1)&amp;"x","0x1x2x3x4x5x6x7x8x9x")))),"IDはSET-と半角数字4桁",IF(COUNTIFS($A$8:$A$107,A37)&gt;1,"受取IDが重複",IF(NOT(AND(ISTEXT(B37),LEN(B37)=8,EXACT(LEFT(B37,4),"ADV-"),ISNUMBER(FIND(MID(B37,5,1)&amp;"x","0x1x2x3x4x5x6x7x8x9x")),ISNUMBER(FIND(MID(B37,6,1)&amp;"x","0x1x2x3x4x5x6x7x8x9x")),ISNUMBER(FIND(MID(B37,7,1)&amp;"x","0x1x2x3x4x5x6x7x8x9x")),ISNUMBER(FIND(MID(B37,8,1)&amp;"x","0x1x2x3x4x5x6x7x8x9x")))),"立替IDの形式を確認",IF(COUNTIFS(立替明細!$A$8:$A$57,B37)&lt;&gt;1,"立替IDが不明・重複",IF(NOT(AND(ISNUMBER(C37),C37&gt;=43831,C37&lt;=73050,C37=INT(C37))),"受取日を確認",IF(NOT(AND(ISNUMBER(D37),D37&gt;=0,D37&lt;=1000000000,D37=INT(D37))),"受取額を確認（空欄不可）",IF(C37&lt;G37,"受取日が支出日より前","確認済み"))))))))</f>
        <v/>
      </c>
      <c r="F37" s="1" t="str">
        <f aca="false">IF(E37="","",IF(E37="確認済み",0,1))</f>
        <v/>
      </c>
      <c r="G37" s="8" t="str">
        <f aca="false">IF(COUNTA(A37:D37)=0,"",IF(AND(ISTEXT(B37),LEN(B37)=8,EXACT(LEFT(B37,4),"ADV-"),ISNUMBER(FIND(MID(B37,5,1)&amp;"x","0x1x2x3x4x5x6x7x8x9x")),ISNUMBER(FIND(MID(B37,6,1)&amp;"x","0x1x2x3x4x5x6x7x8x9x")),ISNUMBER(FIND(MID(B37,7,1)&amp;"x","0x1x2x3x4x5x6x7x8x9x")),ISNUMBER(FIND(MID(B37,8,1)&amp;"x","0x1x2x3x4x5x6x7x8x9x"))),IF(COUNTIFS(立替明細!$A$8:$A$57,B37)=1,INDEX(立替明細!$B$8:$B$57,MATCH(B37,立替明細!$A$8:$A$57,0)),NA()),NA()))</f>
        <v/>
      </c>
      <c r="H37" s="4" t="str">
        <f aca="false">IF(E37="","",IF(OR(F37&lt;&gt;0,精算状況!$I$3&lt;&gt;0),NA(),IF(C37&lt;=精算状況!$B$3,D37,0)))</f>
        <v/>
      </c>
      <c r="I37" s="1" t="str">
        <f aca="false">IF(E37="","",IF(F37&lt;&gt;0,0,IF(精算状況!$I$3&lt;&gt;0,0,IF(AND(ISNUMBER(H37),H37=IF(C37&lt;=精算状況!$B$3,D37,0)),0,1))))</f>
        <v/>
      </c>
    </row>
    <row r="38" customFormat="false" ht="32" hidden="false" customHeight="true" outlineLevel="0" collapsed="false">
      <c r="A38" s="10"/>
      <c r="B38" s="10"/>
      <c r="C38" s="3"/>
      <c r="D38" s="12"/>
      <c r="E38" s="1" t="str">
        <f aca="false">IF(COUNTA(A38:D38)=0,"",IF(NOT(AND(ISTEXT(A38),LEN(A38)=8,EXACT(LEFT(A38,4),"SET-"),ISNUMBER(FIND(MID(A38,5,1)&amp;"x","0x1x2x3x4x5x6x7x8x9x")),ISNUMBER(FIND(MID(A38,6,1)&amp;"x","0x1x2x3x4x5x6x7x8x9x")),ISNUMBER(FIND(MID(A38,7,1)&amp;"x","0x1x2x3x4x5x6x7x8x9x")),ISNUMBER(FIND(MID(A38,8,1)&amp;"x","0x1x2x3x4x5x6x7x8x9x")))),"IDはSET-と半角数字4桁",IF(COUNTIFS($A$8:$A$107,A38)&gt;1,"受取IDが重複",IF(NOT(AND(ISTEXT(B38),LEN(B38)=8,EXACT(LEFT(B38,4),"ADV-"),ISNUMBER(FIND(MID(B38,5,1)&amp;"x","0x1x2x3x4x5x6x7x8x9x")),ISNUMBER(FIND(MID(B38,6,1)&amp;"x","0x1x2x3x4x5x6x7x8x9x")),ISNUMBER(FIND(MID(B38,7,1)&amp;"x","0x1x2x3x4x5x6x7x8x9x")),ISNUMBER(FIND(MID(B38,8,1)&amp;"x","0x1x2x3x4x5x6x7x8x9x")))),"立替IDの形式を確認",IF(COUNTIFS(立替明細!$A$8:$A$57,B38)&lt;&gt;1,"立替IDが不明・重複",IF(NOT(AND(ISNUMBER(C38),C38&gt;=43831,C38&lt;=73050,C38=INT(C38))),"受取日を確認",IF(NOT(AND(ISNUMBER(D38),D38&gt;=0,D38&lt;=1000000000,D38=INT(D38))),"受取額を確認（空欄不可）",IF(C38&lt;G38,"受取日が支出日より前","確認済み"))))))))</f>
        <v/>
      </c>
      <c r="F38" s="1" t="str">
        <f aca="false">IF(E38="","",IF(E38="確認済み",0,1))</f>
        <v/>
      </c>
      <c r="G38" s="8" t="str">
        <f aca="false">IF(COUNTA(A38:D38)=0,"",IF(AND(ISTEXT(B38),LEN(B38)=8,EXACT(LEFT(B38,4),"ADV-"),ISNUMBER(FIND(MID(B38,5,1)&amp;"x","0x1x2x3x4x5x6x7x8x9x")),ISNUMBER(FIND(MID(B38,6,1)&amp;"x","0x1x2x3x4x5x6x7x8x9x")),ISNUMBER(FIND(MID(B38,7,1)&amp;"x","0x1x2x3x4x5x6x7x8x9x")),ISNUMBER(FIND(MID(B38,8,1)&amp;"x","0x1x2x3x4x5x6x7x8x9x"))),IF(COUNTIFS(立替明細!$A$8:$A$57,B38)=1,INDEX(立替明細!$B$8:$B$57,MATCH(B38,立替明細!$A$8:$A$57,0)),NA()),NA()))</f>
        <v/>
      </c>
      <c r="H38" s="4" t="str">
        <f aca="false">IF(E38="","",IF(OR(F38&lt;&gt;0,精算状況!$I$3&lt;&gt;0),NA(),IF(C38&lt;=精算状況!$B$3,D38,0)))</f>
        <v/>
      </c>
      <c r="I38" s="1" t="str">
        <f aca="false">IF(E38="","",IF(F38&lt;&gt;0,0,IF(精算状況!$I$3&lt;&gt;0,0,IF(AND(ISNUMBER(H38),H38=IF(C38&lt;=精算状況!$B$3,D38,0)),0,1))))</f>
        <v/>
      </c>
    </row>
    <row r="39" customFormat="false" ht="32" hidden="false" customHeight="true" outlineLevel="0" collapsed="false">
      <c r="A39" s="10"/>
      <c r="B39" s="10"/>
      <c r="C39" s="3"/>
      <c r="D39" s="12"/>
      <c r="E39" s="1" t="str">
        <f aca="false">IF(COUNTA(A39:D39)=0,"",IF(NOT(AND(ISTEXT(A39),LEN(A39)=8,EXACT(LEFT(A39,4),"SET-"),ISNUMBER(FIND(MID(A39,5,1)&amp;"x","0x1x2x3x4x5x6x7x8x9x")),ISNUMBER(FIND(MID(A39,6,1)&amp;"x","0x1x2x3x4x5x6x7x8x9x")),ISNUMBER(FIND(MID(A39,7,1)&amp;"x","0x1x2x3x4x5x6x7x8x9x")),ISNUMBER(FIND(MID(A39,8,1)&amp;"x","0x1x2x3x4x5x6x7x8x9x")))),"IDはSET-と半角数字4桁",IF(COUNTIFS($A$8:$A$107,A39)&gt;1,"受取IDが重複",IF(NOT(AND(ISTEXT(B39),LEN(B39)=8,EXACT(LEFT(B39,4),"ADV-"),ISNUMBER(FIND(MID(B39,5,1)&amp;"x","0x1x2x3x4x5x6x7x8x9x")),ISNUMBER(FIND(MID(B39,6,1)&amp;"x","0x1x2x3x4x5x6x7x8x9x")),ISNUMBER(FIND(MID(B39,7,1)&amp;"x","0x1x2x3x4x5x6x7x8x9x")),ISNUMBER(FIND(MID(B39,8,1)&amp;"x","0x1x2x3x4x5x6x7x8x9x")))),"立替IDの形式を確認",IF(COUNTIFS(立替明細!$A$8:$A$57,B39)&lt;&gt;1,"立替IDが不明・重複",IF(NOT(AND(ISNUMBER(C39),C39&gt;=43831,C39&lt;=73050,C39=INT(C39))),"受取日を確認",IF(NOT(AND(ISNUMBER(D39),D39&gt;=0,D39&lt;=1000000000,D39=INT(D39))),"受取額を確認（空欄不可）",IF(C39&lt;G39,"受取日が支出日より前","確認済み"))))))))</f>
        <v/>
      </c>
      <c r="F39" s="1" t="str">
        <f aca="false">IF(E39="","",IF(E39="確認済み",0,1))</f>
        <v/>
      </c>
      <c r="G39" s="8" t="str">
        <f aca="false">IF(COUNTA(A39:D39)=0,"",IF(AND(ISTEXT(B39),LEN(B39)=8,EXACT(LEFT(B39,4),"ADV-"),ISNUMBER(FIND(MID(B39,5,1)&amp;"x","0x1x2x3x4x5x6x7x8x9x")),ISNUMBER(FIND(MID(B39,6,1)&amp;"x","0x1x2x3x4x5x6x7x8x9x")),ISNUMBER(FIND(MID(B39,7,1)&amp;"x","0x1x2x3x4x5x6x7x8x9x")),ISNUMBER(FIND(MID(B39,8,1)&amp;"x","0x1x2x3x4x5x6x7x8x9x"))),IF(COUNTIFS(立替明細!$A$8:$A$57,B39)=1,INDEX(立替明細!$B$8:$B$57,MATCH(B39,立替明細!$A$8:$A$57,0)),NA()),NA()))</f>
        <v/>
      </c>
      <c r="H39" s="4" t="str">
        <f aca="false">IF(E39="","",IF(OR(F39&lt;&gt;0,精算状況!$I$3&lt;&gt;0),NA(),IF(C39&lt;=精算状況!$B$3,D39,0)))</f>
        <v/>
      </c>
      <c r="I39" s="1" t="str">
        <f aca="false">IF(E39="","",IF(F39&lt;&gt;0,0,IF(精算状況!$I$3&lt;&gt;0,0,IF(AND(ISNUMBER(H39),H39=IF(C39&lt;=精算状況!$B$3,D39,0)),0,1))))</f>
        <v/>
      </c>
    </row>
    <row r="40" customFormat="false" ht="32" hidden="false" customHeight="true" outlineLevel="0" collapsed="false">
      <c r="A40" s="10"/>
      <c r="B40" s="10"/>
      <c r="C40" s="3"/>
      <c r="D40" s="12"/>
      <c r="E40" s="1" t="str">
        <f aca="false">IF(COUNTA(A40:D40)=0,"",IF(NOT(AND(ISTEXT(A40),LEN(A40)=8,EXACT(LEFT(A40,4),"SET-"),ISNUMBER(FIND(MID(A40,5,1)&amp;"x","0x1x2x3x4x5x6x7x8x9x")),ISNUMBER(FIND(MID(A40,6,1)&amp;"x","0x1x2x3x4x5x6x7x8x9x")),ISNUMBER(FIND(MID(A40,7,1)&amp;"x","0x1x2x3x4x5x6x7x8x9x")),ISNUMBER(FIND(MID(A40,8,1)&amp;"x","0x1x2x3x4x5x6x7x8x9x")))),"IDはSET-と半角数字4桁",IF(COUNTIFS($A$8:$A$107,A40)&gt;1,"受取IDが重複",IF(NOT(AND(ISTEXT(B40),LEN(B40)=8,EXACT(LEFT(B40,4),"ADV-"),ISNUMBER(FIND(MID(B40,5,1)&amp;"x","0x1x2x3x4x5x6x7x8x9x")),ISNUMBER(FIND(MID(B40,6,1)&amp;"x","0x1x2x3x4x5x6x7x8x9x")),ISNUMBER(FIND(MID(B40,7,1)&amp;"x","0x1x2x3x4x5x6x7x8x9x")),ISNUMBER(FIND(MID(B40,8,1)&amp;"x","0x1x2x3x4x5x6x7x8x9x")))),"立替IDの形式を確認",IF(COUNTIFS(立替明細!$A$8:$A$57,B40)&lt;&gt;1,"立替IDが不明・重複",IF(NOT(AND(ISNUMBER(C40),C40&gt;=43831,C40&lt;=73050,C40=INT(C40))),"受取日を確認",IF(NOT(AND(ISNUMBER(D40),D40&gt;=0,D40&lt;=1000000000,D40=INT(D40))),"受取額を確認（空欄不可）",IF(C40&lt;G40,"受取日が支出日より前","確認済み"))))))))</f>
        <v/>
      </c>
      <c r="F40" s="1" t="str">
        <f aca="false">IF(E40="","",IF(E40="確認済み",0,1))</f>
        <v/>
      </c>
      <c r="G40" s="8" t="str">
        <f aca="false">IF(COUNTA(A40:D40)=0,"",IF(AND(ISTEXT(B40),LEN(B40)=8,EXACT(LEFT(B40,4),"ADV-"),ISNUMBER(FIND(MID(B40,5,1)&amp;"x","0x1x2x3x4x5x6x7x8x9x")),ISNUMBER(FIND(MID(B40,6,1)&amp;"x","0x1x2x3x4x5x6x7x8x9x")),ISNUMBER(FIND(MID(B40,7,1)&amp;"x","0x1x2x3x4x5x6x7x8x9x")),ISNUMBER(FIND(MID(B40,8,1)&amp;"x","0x1x2x3x4x5x6x7x8x9x"))),IF(COUNTIFS(立替明細!$A$8:$A$57,B40)=1,INDEX(立替明細!$B$8:$B$57,MATCH(B40,立替明細!$A$8:$A$57,0)),NA()),NA()))</f>
        <v/>
      </c>
      <c r="H40" s="4" t="str">
        <f aca="false">IF(E40="","",IF(OR(F40&lt;&gt;0,精算状況!$I$3&lt;&gt;0),NA(),IF(C40&lt;=精算状況!$B$3,D40,0)))</f>
        <v/>
      </c>
      <c r="I40" s="1" t="str">
        <f aca="false">IF(E40="","",IF(F40&lt;&gt;0,0,IF(精算状況!$I$3&lt;&gt;0,0,IF(AND(ISNUMBER(H40),H40=IF(C40&lt;=精算状況!$B$3,D40,0)),0,1))))</f>
        <v/>
      </c>
    </row>
    <row r="41" customFormat="false" ht="32" hidden="false" customHeight="true" outlineLevel="0" collapsed="false">
      <c r="A41" s="10"/>
      <c r="B41" s="10"/>
      <c r="C41" s="3"/>
      <c r="D41" s="12"/>
      <c r="E41" s="1" t="str">
        <f aca="false">IF(COUNTA(A41:D41)=0,"",IF(NOT(AND(ISTEXT(A41),LEN(A41)=8,EXACT(LEFT(A41,4),"SET-"),ISNUMBER(FIND(MID(A41,5,1)&amp;"x","0x1x2x3x4x5x6x7x8x9x")),ISNUMBER(FIND(MID(A41,6,1)&amp;"x","0x1x2x3x4x5x6x7x8x9x")),ISNUMBER(FIND(MID(A41,7,1)&amp;"x","0x1x2x3x4x5x6x7x8x9x")),ISNUMBER(FIND(MID(A41,8,1)&amp;"x","0x1x2x3x4x5x6x7x8x9x")))),"IDはSET-と半角数字4桁",IF(COUNTIFS($A$8:$A$107,A41)&gt;1,"受取IDが重複",IF(NOT(AND(ISTEXT(B41),LEN(B41)=8,EXACT(LEFT(B41,4),"ADV-"),ISNUMBER(FIND(MID(B41,5,1)&amp;"x","0x1x2x3x4x5x6x7x8x9x")),ISNUMBER(FIND(MID(B41,6,1)&amp;"x","0x1x2x3x4x5x6x7x8x9x")),ISNUMBER(FIND(MID(B41,7,1)&amp;"x","0x1x2x3x4x5x6x7x8x9x")),ISNUMBER(FIND(MID(B41,8,1)&amp;"x","0x1x2x3x4x5x6x7x8x9x")))),"立替IDの形式を確認",IF(COUNTIFS(立替明細!$A$8:$A$57,B41)&lt;&gt;1,"立替IDが不明・重複",IF(NOT(AND(ISNUMBER(C41),C41&gt;=43831,C41&lt;=73050,C41=INT(C41))),"受取日を確認",IF(NOT(AND(ISNUMBER(D41),D41&gt;=0,D41&lt;=1000000000,D41=INT(D41))),"受取額を確認（空欄不可）",IF(C41&lt;G41,"受取日が支出日より前","確認済み"))))))))</f>
        <v/>
      </c>
      <c r="F41" s="1" t="str">
        <f aca="false">IF(E41="","",IF(E41="確認済み",0,1))</f>
        <v/>
      </c>
      <c r="G41" s="8" t="str">
        <f aca="false">IF(COUNTA(A41:D41)=0,"",IF(AND(ISTEXT(B41),LEN(B41)=8,EXACT(LEFT(B41,4),"ADV-"),ISNUMBER(FIND(MID(B41,5,1)&amp;"x","0x1x2x3x4x5x6x7x8x9x")),ISNUMBER(FIND(MID(B41,6,1)&amp;"x","0x1x2x3x4x5x6x7x8x9x")),ISNUMBER(FIND(MID(B41,7,1)&amp;"x","0x1x2x3x4x5x6x7x8x9x")),ISNUMBER(FIND(MID(B41,8,1)&amp;"x","0x1x2x3x4x5x6x7x8x9x"))),IF(COUNTIFS(立替明細!$A$8:$A$57,B41)=1,INDEX(立替明細!$B$8:$B$57,MATCH(B41,立替明細!$A$8:$A$57,0)),NA()),NA()))</f>
        <v/>
      </c>
      <c r="H41" s="4" t="str">
        <f aca="false">IF(E41="","",IF(OR(F41&lt;&gt;0,精算状況!$I$3&lt;&gt;0),NA(),IF(C41&lt;=精算状況!$B$3,D41,0)))</f>
        <v/>
      </c>
      <c r="I41" s="1" t="str">
        <f aca="false">IF(E41="","",IF(F41&lt;&gt;0,0,IF(精算状況!$I$3&lt;&gt;0,0,IF(AND(ISNUMBER(H41),H41=IF(C41&lt;=精算状況!$B$3,D41,0)),0,1))))</f>
        <v/>
      </c>
    </row>
    <row r="42" customFormat="false" ht="32" hidden="false" customHeight="true" outlineLevel="0" collapsed="false">
      <c r="A42" s="10"/>
      <c r="B42" s="10"/>
      <c r="C42" s="3"/>
      <c r="D42" s="12"/>
      <c r="E42" s="1" t="str">
        <f aca="false">IF(COUNTA(A42:D42)=0,"",IF(NOT(AND(ISTEXT(A42),LEN(A42)=8,EXACT(LEFT(A42,4),"SET-"),ISNUMBER(FIND(MID(A42,5,1)&amp;"x","0x1x2x3x4x5x6x7x8x9x")),ISNUMBER(FIND(MID(A42,6,1)&amp;"x","0x1x2x3x4x5x6x7x8x9x")),ISNUMBER(FIND(MID(A42,7,1)&amp;"x","0x1x2x3x4x5x6x7x8x9x")),ISNUMBER(FIND(MID(A42,8,1)&amp;"x","0x1x2x3x4x5x6x7x8x9x")))),"IDはSET-と半角数字4桁",IF(COUNTIFS($A$8:$A$107,A42)&gt;1,"受取IDが重複",IF(NOT(AND(ISTEXT(B42),LEN(B42)=8,EXACT(LEFT(B42,4),"ADV-"),ISNUMBER(FIND(MID(B42,5,1)&amp;"x","0x1x2x3x4x5x6x7x8x9x")),ISNUMBER(FIND(MID(B42,6,1)&amp;"x","0x1x2x3x4x5x6x7x8x9x")),ISNUMBER(FIND(MID(B42,7,1)&amp;"x","0x1x2x3x4x5x6x7x8x9x")),ISNUMBER(FIND(MID(B42,8,1)&amp;"x","0x1x2x3x4x5x6x7x8x9x")))),"立替IDの形式を確認",IF(COUNTIFS(立替明細!$A$8:$A$57,B42)&lt;&gt;1,"立替IDが不明・重複",IF(NOT(AND(ISNUMBER(C42),C42&gt;=43831,C42&lt;=73050,C42=INT(C42))),"受取日を確認",IF(NOT(AND(ISNUMBER(D42),D42&gt;=0,D42&lt;=1000000000,D42=INT(D42))),"受取額を確認（空欄不可）",IF(C42&lt;G42,"受取日が支出日より前","確認済み"))))))))</f>
        <v/>
      </c>
      <c r="F42" s="1" t="str">
        <f aca="false">IF(E42="","",IF(E42="確認済み",0,1))</f>
        <v/>
      </c>
      <c r="G42" s="8" t="str">
        <f aca="false">IF(COUNTA(A42:D42)=0,"",IF(AND(ISTEXT(B42),LEN(B42)=8,EXACT(LEFT(B42,4),"ADV-"),ISNUMBER(FIND(MID(B42,5,1)&amp;"x","0x1x2x3x4x5x6x7x8x9x")),ISNUMBER(FIND(MID(B42,6,1)&amp;"x","0x1x2x3x4x5x6x7x8x9x")),ISNUMBER(FIND(MID(B42,7,1)&amp;"x","0x1x2x3x4x5x6x7x8x9x")),ISNUMBER(FIND(MID(B42,8,1)&amp;"x","0x1x2x3x4x5x6x7x8x9x"))),IF(COUNTIFS(立替明細!$A$8:$A$57,B42)=1,INDEX(立替明細!$B$8:$B$57,MATCH(B42,立替明細!$A$8:$A$57,0)),NA()),NA()))</f>
        <v/>
      </c>
      <c r="H42" s="4" t="str">
        <f aca="false">IF(E42="","",IF(OR(F42&lt;&gt;0,精算状況!$I$3&lt;&gt;0),NA(),IF(C42&lt;=精算状況!$B$3,D42,0)))</f>
        <v/>
      </c>
      <c r="I42" s="1" t="str">
        <f aca="false">IF(E42="","",IF(F42&lt;&gt;0,0,IF(精算状況!$I$3&lt;&gt;0,0,IF(AND(ISNUMBER(H42),H42=IF(C42&lt;=精算状況!$B$3,D42,0)),0,1))))</f>
        <v/>
      </c>
    </row>
    <row r="43" customFormat="false" ht="32" hidden="false" customHeight="true" outlineLevel="0" collapsed="false">
      <c r="A43" s="10"/>
      <c r="B43" s="10"/>
      <c r="C43" s="3"/>
      <c r="D43" s="12"/>
      <c r="E43" s="1" t="str">
        <f aca="false">IF(COUNTA(A43:D43)=0,"",IF(NOT(AND(ISTEXT(A43),LEN(A43)=8,EXACT(LEFT(A43,4),"SET-"),ISNUMBER(FIND(MID(A43,5,1)&amp;"x","0x1x2x3x4x5x6x7x8x9x")),ISNUMBER(FIND(MID(A43,6,1)&amp;"x","0x1x2x3x4x5x6x7x8x9x")),ISNUMBER(FIND(MID(A43,7,1)&amp;"x","0x1x2x3x4x5x6x7x8x9x")),ISNUMBER(FIND(MID(A43,8,1)&amp;"x","0x1x2x3x4x5x6x7x8x9x")))),"IDはSET-と半角数字4桁",IF(COUNTIFS($A$8:$A$107,A43)&gt;1,"受取IDが重複",IF(NOT(AND(ISTEXT(B43),LEN(B43)=8,EXACT(LEFT(B43,4),"ADV-"),ISNUMBER(FIND(MID(B43,5,1)&amp;"x","0x1x2x3x4x5x6x7x8x9x")),ISNUMBER(FIND(MID(B43,6,1)&amp;"x","0x1x2x3x4x5x6x7x8x9x")),ISNUMBER(FIND(MID(B43,7,1)&amp;"x","0x1x2x3x4x5x6x7x8x9x")),ISNUMBER(FIND(MID(B43,8,1)&amp;"x","0x1x2x3x4x5x6x7x8x9x")))),"立替IDの形式を確認",IF(COUNTIFS(立替明細!$A$8:$A$57,B43)&lt;&gt;1,"立替IDが不明・重複",IF(NOT(AND(ISNUMBER(C43),C43&gt;=43831,C43&lt;=73050,C43=INT(C43))),"受取日を確認",IF(NOT(AND(ISNUMBER(D43),D43&gt;=0,D43&lt;=1000000000,D43=INT(D43))),"受取額を確認（空欄不可）",IF(C43&lt;G43,"受取日が支出日より前","確認済み"))))))))</f>
        <v/>
      </c>
      <c r="F43" s="1" t="str">
        <f aca="false">IF(E43="","",IF(E43="確認済み",0,1))</f>
        <v/>
      </c>
      <c r="G43" s="8" t="str">
        <f aca="false">IF(COUNTA(A43:D43)=0,"",IF(AND(ISTEXT(B43),LEN(B43)=8,EXACT(LEFT(B43,4),"ADV-"),ISNUMBER(FIND(MID(B43,5,1)&amp;"x","0x1x2x3x4x5x6x7x8x9x")),ISNUMBER(FIND(MID(B43,6,1)&amp;"x","0x1x2x3x4x5x6x7x8x9x")),ISNUMBER(FIND(MID(B43,7,1)&amp;"x","0x1x2x3x4x5x6x7x8x9x")),ISNUMBER(FIND(MID(B43,8,1)&amp;"x","0x1x2x3x4x5x6x7x8x9x"))),IF(COUNTIFS(立替明細!$A$8:$A$57,B43)=1,INDEX(立替明細!$B$8:$B$57,MATCH(B43,立替明細!$A$8:$A$57,0)),NA()),NA()))</f>
        <v/>
      </c>
      <c r="H43" s="4" t="str">
        <f aca="false">IF(E43="","",IF(OR(F43&lt;&gt;0,精算状況!$I$3&lt;&gt;0),NA(),IF(C43&lt;=精算状況!$B$3,D43,0)))</f>
        <v/>
      </c>
      <c r="I43" s="1" t="str">
        <f aca="false">IF(E43="","",IF(F43&lt;&gt;0,0,IF(精算状況!$I$3&lt;&gt;0,0,IF(AND(ISNUMBER(H43),H43=IF(C43&lt;=精算状況!$B$3,D43,0)),0,1))))</f>
        <v/>
      </c>
    </row>
    <row r="44" customFormat="false" ht="32" hidden="false" customHeight="true" outlineLevel="0" collapsed="false">
      <c r="A44" s="10"/>
      <c r="B44" s="10"/>
      <c r="C44" s="3"/>
      <c r="D44" s="12"/>
      <c r="E44" s="1" t="str">
        <f aca="false">IF(COUNTA(A44:D44)=0,"",IF(NOT(AND(ISTEXT(A44),LEN(A44)=8,EXACT(LEFT(A44,4),"SET-"),ISNUMBER(FIND(MID(A44,5,1)&amp;"x","0x1x2x3x4x5x6x7x8x9x")),ISNUMBER(FIND(MID(A44,6,1)&amp;"x","0x1x2x3x4x5x6x7x8x9x")),ISNUMBER(FIND(MID(A44,7,1)&amp;"x","0x1x2x3x4x5x6x7x8x9x")),ISNUMBER(FIND(MID(A44,8,1)&amp;"x","0x1x2x3x4x5x6x7x8x9x")))),"IDはSET-と半角数字4桁",IF(COUNTIFS($A$8:$A$107,A44)&gt;1,"受取IDが重複",IF(NOT(AND(ISTEXT(B44),LEN(B44)=8,EXACT(LEFT(B44,4),"ADV-"),ISNUMBER(FIND(MID(B44,5,1)&amp;"x","0x1x2x3x4x5x6x7x8x9x")),ISNUMBER(FIND(MID(B44,6,1)&amp;"x","0x1x2x3x4x5x6x7x8x9x")),ISNUMBER(FIND(MID(B44,7,1)&amp;"x","0x1x2x3x4x5x6x7x8x9x")),ISNUMBER(FIND(MID(B44,8,1)&amp;"x","0x1x2x3x4x5x6x7x8x9x")))),"立替IDの形式を確認",IF(COUNTIFS(立替明細!$A$8:$A$57,B44)&lt;&gt;1,"立替IDが不明・重複",IF(NOT(AND(ISNUMBER(C44),C44&gt;=43831,C44&lt;=73050,C44=INT(C44))),"受取日を確認",IF(NOT(AND(ISNUMBER(D44),D44&gt;=0,D44&lt;=1000000000,D44=INT(D44))),"受取額を確認（空欄不可）",IF(C44&lt;G44,"受取日が支出日より前","確認済み"))))))))</f>
        <v/>
      </c>
      <c r="F44" s="1" t="str">
        <f aca="false">IF(E44="","",IF(E44="確認済み",0,1))</f>
        <v/>
      </c>
      <c r="G44" s="8" t="str">
        <f aca="false">IF(COUNTA(A44:D44)=0,"",IF(AND(ISTEXT(B44),LEN(B44)=8,EXACT(LEFT(B44,4),"ADV-"),ISNUMBER(FIND(MID(B44,5,1)&amp;"x","0x1x2x3x4x5x6x7x8x9x")),ISNUMBER(FIND(MID(B44,6,1)&amp;"x","0x1x2x3x4x5x6x7x8x9x")),ISNUMBER(FIND(MID(B44,7,1)&amp;"x","0x1x2x3x4x5x6x7x8x9x")),ISNUMBER(FIND(MID(B44,8,1)&amp;"x","0x1x2x3x4x5x6x7x8x9x"))),IF(COUNTIFS(立替明細!$A$8:$A$57,B44)=1,INDEX(立替明細!$B$8:$B$57,MATCH(B44,立替明細!$A$8:$A$57,0)),NA()),NA()))</f>
        <v/>
      </c>
      <c r="H44" s="4" t="str">
        <f aca="false">IF(E44="","",IF(OR(F44&lt;&gt;0,精算状況!$I$3&lt;&gt;0),NA(),IF(C44&lt;=精算状況!$B$3,D44,0)))</f>
        <v/>
      </c>
      <c r="I44" s="1" t="str">
        <f aca="false">IF(E44="","",IF(F44&lt;&gt;0,0,IF(精算状況!$I$3&lt;&gt;0,0,IF(AND(ISNUMBER(H44),H44=IF(C44&lt;=精算状況!$B$3,D44,0)),0,1))))</f>
        <v/>
      </c>
    </row>
    <row r="45" customFormat="false" ht="32" hidden="false" customHeight="true" outlineLevel="0" collapsed="false">
      <c r="A45" s="10"/>
      <c r="B45" s="10"/>
      <c r="C45" s="3"/>
      <c r="D45" s="12"/>
      <c r="E45" s="1" t="str">
        <f aca="false">IF(COUNTA(A45:D45)=0,"",IF(NOT(AND(ISTEXT(A45),LEN(A45)=8,EXACT(LEFT(A45,4),"SET-"),ISNUMBER(FIND(MID(A45,5,1)&amp;"x","0x1x2x3x4x5x6x7x8x9x")),ISNUMBER(FIND(MID(A45,6,1)&amp;"x","0x1x2x3x4x5x6x7x8x9x")),ISNUMBER(FIND(MID(A45,7,1)&amp;"x","0x1x2x3x4x5x6x7x8x9x")),ISNUMBER(FIND(MID(A45,8,1)&amp;"x","0x1x2x3x4x5x6x7x8x9x")))),"IDはSET-と半角数字4桁",IF(COUNTIFS($A$8:$A$107,A45)&gt;1,"受取IDが重複",IF(NOT(AND(ISTEXT(B45),LEN(B45)=8,EXACT(LEFT(B45,4),"ADV-"),ISNUMBER(FIND(MID(B45,5,1)&amp;"x","0x1x2x3x4x5x6x7x8x9x")),ISNUMBER(FIND(MID(B45,6,1)&amp;"x","0x1x2x3x4x5x6x7x8x9x")),ISNUMBER(FIND(MID(B45,7,1)&amp;"x","0x1x2x3x4x5x6x7x8x9x")),ISNUMBER(FIND(MID(B45,8,1)&amp;"x","0x1x2x3x4x5x6x7x8x9x")))),"立替IDの形式を確認",IF(COUNTIFS(立替明細!$A$8:$A$57,B45)&lt;&gt;1,"立替IDが不明・重複",IF(NOT(AND(ISNUMBER(C45),C45&gt;=43831,C45&lt;=73050,C45=INT(C45))),"受取日を確認",IF(NOT(AND(ISNUMBER(D45),D45&gt;=0,D45&lt;=1000000000,D45=INT(D45))),"受取額を確認（空欄不可）",IF(C45&lt;G45,"受取日が支出日より前","確認済み"))))))))</f>
        <v/>
      </c>
      <c r="F45" s="1" t="str">
        <f aca="false">IF(E45="","",IF(E45="確認済み",0,1))</f>
        <v/>
      </c>
      <c r="G45" s="8" t="str">
        <f aca="false">IF(COUNTA(A45:D45)=0,"",IF(AND(ISTEXT(B45),LEN(B45)=8,EXACT(LEFT(B45,4),"ADV-"),ISNUMBER(FIND(MID(B45,5,1)&amp;"x","0x1x2x3x4x5x6x7x8x9x")),ISNUMBER(FIND(MID(B45,6,1)&amp;"x","0x1x2x3x4x5x6x7x8x9x")),ISNUMBER(FIND(MID(B45,7,1)&amp;"x","0x1x2x3x4x5x6x7x8x9x")),ISNUMBER(FIND(MID(B45,8,1)&amp;"x","0x1x2x3x4x5x6x7x8x9x"))),IF(COUNTIFS(立替明細!$A$8:$A$57,B45)=1,INDEX(立替明細!$B$8:$B$57,MATCH(B45,立替明細!$A$8:$A$57,0)),NA()),NA()))</f>
        <v/>
      </c>
      <c r="H45" s="4" t="str">
        <f aca="false">IF(E45="","",IF(OR(F45&lt;&gt;0,精算状況!$I$3&lt;&gt;0),NA(),IF(C45&lt;=精算状況!$B$3,D45,0)))</f>
        <v/>
      </c>
      <c r="I45" s="1" t="str">
        <f aca="false">IF(E45="","",IF(F45&lt;&gt;0,0,IF(精算状況!$I$3&lt;&gt;0,0,IF(AND(ISNUMBER(H45),H45=IF(C45&lt;=精算状況!$B$3,D45,0)),0,1))))</f>
        <v/>
      </c>
    </row>
    <row r="46" customFormat="false" ht="32" hidden="false" customHeight="true" outlineLevel="0" collapsed="false">
      <c r="A46" s="10"/>
      <c r="B46" s="10"/>
      <c r="C46" s="3"/>
      <c r="D46" s="12"/>
      <c r="E46" s="1" t="str">
        <f aca="false">IF(COUNTA(A46:D46)=0,"",IF(NOT(AND(ISTEXT(A46),LEN(A46)=8,EXACT(LEFT(A46,4),"SET-"),ISNUMBER(FIND(MID(A46,5,1)&amp;"x","0x1x2x3x4x5x6x7x8x9x")),ISNUMBER(FIND(MID(A46,6,1)&amp;"x","0x1x2x3x4x5x6x7x8x9x")),ISNUMBER(FIND(MID(A46,7,1)&amp;"x","0x1x2x3x4x5x6x7x8x9x")),ISNUMBER(FIND(MID(A46,8,1)&amp;"x","0x1x2x3x4x5x6x7x8x9x")))),"IDはSET-と半角数字4桁",IF(COUNTIFS($A$8:$A$107,A46)&gt;1,"受取IDが重複",IF(NOT(AND(ISTEXT(B46),LEN(B46)=8,EXACT(LEFT(B46,4),"ADV-"),ISNUMBER(FIND(MID(B46,5,1)&amp;"x","0x1x2x3x4x5x6x7x8x9x")),ISNUMBER(FIND(MID(B46,6,1)&amp;"x","0x1x2x3x4x5x6x7x8x9x")),ISNUMBER(FIND(MID(B46,7,1)&amp;"x","0x1x2x3x4x5x6x7x8x9x")),ISNUMBER(FIND(MID(B46,8,1)&amp;"x","0x1x2x3x4x5x6x7x8x9x")))),"立替IDの形式を確認",IF(COUNTIFS(立替明細!$A$8:$A$57,B46)&lt;&gt;1,"立替IDが不明・重複",IF(NOT(AND(ISNUMBER(C46),C46&gt;=43831,C46&lt;=73050,C46=INT(C46))),"受取日を確認",IF(NOT(AND(ISNUMBER(D46),D46&gt;=0,D46&lt;=1000000000,D46=INT(D46))),"受取額を確認（空欄不可）",IF(C46&lt;G46,"受取日が支出日より前","確認済み"))))))))</f>
        <v/>
      </c>
      <c r="F46" s="1" t="str">
        <f aca="false">IF(E46="","",IF(E46="確認済み",0,1))</f>
        <v/>
      </c>
      <c r="G46" s="8" t="str">
        <f aca="false">IF(COUNTA(A46:D46)=0,"",IF(AND(ISTEXT(B46),LEN(B46)=8,EXACT(LEFT(B46,4),"ADV-"),ISNUMBER(FIND(MID(B46,5,1)&amp;"x","0x1x2x3x4x5x6x7x8x9x")),ISNUMBER(FIND(MID(B46,6,1)&amp;"x","0x1x2x3x4x5x6x7x8x9x")),ISNUMBER(FIND(MID(B46,7,1)&amp;"x","0x1x2x3x4x5x6x7x8x9x")),ISNUMBER(FIND(MID(B46,8,1)&amp;"x","0x1x2x3x4x5x6x7x8x9x"))),IF(COUNTIFS(立替明細!$A$8:$A$57,B46)=1,INDEX(立替明細!$B$8:$B$57,MATCH(B46,立替明細!$A$8:$A$57,0)),NA()),NA()))</f>
        <v/>
      </c>
      <c r="H46" s="4" t="str">
        <f aca="false">IF(E46="","",IF(OR(F46&lt;&gt;0,精算状況!$I$3&lt;&gt;0),NA(),IF(C46&lt;=精算状況!$B$3,D46,0)))</f>
        <v/>
      </c>
      <c r="I46" s="1" t="str">
        <f aca="false">IF(E46="","",IF(F46&lt;&gt;0,0,IF(精算状況!$I$3&lt;&gt;0,0,IF(AND(ISNUMBER(H46),H46=IF(C46&lt;=精算状況!$B$3,D46,0)),0,1))))</f>
        <v/>
      </c>
    </row>
    <row r="47" customFormat="false" ht="32" hidden="false" customHeight="true" outlineLevel="0" collapsed="false">
      <c r="A47" s="10"/>
      <c r="B47" s="10"/>
      <c r="C47" s="3"/>
      <c r="D47" s="12"/>
      <c r="E47" s="1" t="str">
        <f aca="false">IF(COUNTA(A47:D47)=0,"",IF(NOT(AND(ISTEXT(A47),LEN(A47)=8,EXACT(LEFT(A47,4),"SET-"),ISNUMBER(FIND(MID(A47,5,1)&amp;"x","0x1x2x3x4x5x6x7x8x9x")),ISNUMBER(FIND(MID(A47,6,1)&amp;"x","0x1x2x3x4x5x6x7x8x9x")),ISNUMBER(FIND(MID(A47,7,1)&amp;"x","0x1x2x3x4x5x6x7x8x9x")),ISNUMBER(FIND(MID(A47,8,1)&amp;"x","0x1x2x3x4x5x6x7x8x9x")))),"IDはSET-と半角数字4桁",IF(COUNTIFS($A$8:$A$107,A47)&gt;1,"受取IDが重複",IF(NOT(AND(ISTEXT(B47),LEN(B47)=8,EXACT(LEFT(B47,4),"ADV-"),ISNUMBER(FIND(MID(B47,5,1)&amp;"x","0x1x2x3x4x5x6x7x8x9x")),ISNUMBER(FIND(MID(B47,6,1)&amp;"x","0x1x2x3x4x5x6x7x8x9x")),ISNUMBER(FIND(MID(B47,7,1)&amp;"x","0x1x2x3x4x5x6x7x8x9x")),ISNUMBER(FIND(MID(B47,8,1)&amp;"x","0x1x2x3x4x5x6x7x8x9x")))),"立替IDの形式を確認",IF(COUNTIFS(立替明細!$A$8:$A$57,B47)&lt;&gt;1,"立替IDが不明・重複",IF(NOT(AND(ISNUMBER(C47),C47&gt;=43831,C47&lt;=73050,C47=INT(C47))),"受取日を確認",IF(NOT(AND(ISNUMBER(D47),D47&gt;=0,D47&lt;=1000000000,D47=INT(D47))),"受取額を確認（空欄不可）",IF(C47&lt;G47,"受取日が支出日より前","確認済み"))))))))</f>
        <v/>
      </c>
      <c r="F47" s="1" t="str">
        <f aca="false">IF(E47="","",IF(E47="確認済み",0,1))</f>
        <v/>
      </c>
      <c r="G47" s="8" t="str">
        <f aca="false">IF(COUNTA(A47:D47)=0,"",IF(AND(ISTEXT(B47),LEN(B47)=8,EXACT(LEFT(B47,4),"ADV-"),ISNUMBER(FIND(MID(B47,5,1)&amp;"x","0x1x2x3x4x5x6x7x8x9x")),ISNUMBER(FIND(MID(B47,6,1)&amp;"x","0x1x2x3x4x5x6x7x8x9x")),ISNUMBER(FIND(MID(B47,7,1)&amp;"x","0x1x2x3x4x5x6x7x8x9x")),ISNUMBER(FIND(MID(B47,8,1)&amp;"x","0x1x2x3x4x5x6x7x8x9x"))),IF(COUNTIFS(立替明細!$A$8:$A$57,B47)=1,INDEX(立替明細!$B$8:$B$57,MATCH(B47,立替明細!$A$8:$A$57,0)),NA()),NA()))</f>
        <v/>
      </c>
      <c r="H47" s="4" t="str">
        <f aca="false">IF(E47="","",IF(OR(F47&lt;&gt;0,精算状況!$I$3&lt;&gt;0),NA(),IF(C47&lt;=精算状況!$B$3,D47,0)))</f>
        <v/>
      </c>
      <c r="I47" s="1" t="str">
        <f aca="false">IF(E47="","",IF(F47&lt;&gt;0,0,IF(精算状況!$I$3&lt;&gt;0,0,IF(AND(ISNUMBER(H47),H47=IF(C47&lt;=精算状況!$B$3,D47,0)),0,1))))</f>
        <v/>
      </c>
    </row>
    <row r="48" customFormat="false" ht="32" hidden="false" customHeight="true" outlineLevel="0" collapsed="false">
      <c r="A48" s="10"/>
      <c r="B48" s="10"/>
      <c r="C48" s="3"/>
      <c r="D48" s="12"/>
      <c r="E48" s="1" t="str">
        <f aca="false">IF(COUNTA(A48:D48)=0,"",IF(NOT(AND(ISTEXT(A48),LEN(A48)=8,EXACT(LEFT(A48,4),"SET-"),ISNUMBER(FIND(MID(A48,5,1)&amp;"x","0x1x2x3x4x5x6x7x8x9x")),ISNUMBER(FIND(MID(A48,6,1)&amp;"x","0x1x2x3x4x5x6x7x8x9x")),ISNUMBER(FIND(MID(A48,7,1)&amp;"x","0x1x2x3x4x5x6x7x8x9x")),ISNUMBER(FIND(MID(A48,8,1)&amp;"x","0x1x2x3x4x5x6x7x8x9x")))),"IDはSET-と半角数字4桁",IF(COUNTIFS($A$8:$A$107,A48)&gt;1,"受取IDが重複",IF(NOT(AND(ISTEXT(B48),LEN(B48)=8,EXACT(LEFT(B48,4),"ADV-"),ISNUMBER(FIND(MID(B48,5,1)&amp;"x","0x1x2x3x4x5x6x7x8x9x")),ISNUMBER(FIND(MID(B48,6,1)&amp;"x","0x1x2x3x4x5x6x7x8x9x")),ISNUMBER(FIND(MID(B48,7,1)&amp;"x","0x1x2x3x4x5x6x7x8x9x")),ISNUMBER(FIND(MID(B48,8,1)&amp;"x","0x1x2x3x4x5x6x7x8x9x")))),"立替IDの形式を確認",IF(COUNTIFS(立替明細!$A$8:$A$57,B48)&lt;&gt;1,"立替IDが不明・重複",IF(NOT(AND(ISNUMBER(C48),C48&gt;=43831,C48&lt;=73050,C48=INT(C48))),"受取日を確認",IF(NOT(AND(ISNUMBER(D48),D48&gt;=0,D48&lt;=1000000000,D48=INT(D48))),"受取額を確認（空欄不可）",IF(C48&lt;G48,"受取日が支出日より前","確認済み"))))))))</f>
        <v/>
      </c>
      <c r="F48" s="1" t="str">
        <f aca="false">IF(E48="","",IF(E48="確認済み",0,1))</f>
        <v/>
      </c>
      <c r="G48" s="8" t="str">
        <f aca="false">IF(COUNTA(A48:D48)=0,"",IF(AND(ISTEXT(B48),LEN(B48)=8,EXACT(LEFT(B48,4),"ADV-"),ISNUMBER(FIND(MID(B48,5,1)&amp;"x","0x1x2x3x4x5x6x7x8x9x")),ISNUMBER(FIND(MID(B48,6,1)&amp;"x","0x1x2x3x4x5x6x7x8x9x")),ISNUMBER(FIND(MID(B48,7,1)&amp;"x","0x1x2x3x4x5x6x7x8x9x")),ISNUMBER(FIND(MID(B48,8,1)&amp;"x","0x1x2x3x4x5x6x7x8x9x"))),IF(COUNTIFS(立替明細!$A$8:$A$57,B48)=1,INDEX(立替明細!$B$8:$B$57,MATCH(B48,立替明細!$A$8:$A$57,0)),NA()),NA()))</f>
        <v/>
      </c>
      <c r="H48" s="4" t="str">
        <f aca="false">IF(E48="","",IF(OR(F48&lt;&gt;0,精算状況!$I$3&lt;&gt;0),NA(),IF(C48&lt;=精算状況!$B$3,D48,0)))</f>
        <v/>
      </c>
      <c r="I48" s="1" t="str">
        <f aca="false">IF(E48="","",IF(F48&lt;&gt;0,0,IF(精算状況!$I$3&lt;&gt;0,0,IF(AND(ISNUMBER(H48),H48=IF(C48&lt;=精算状況!$B$3,D48,0)),0,1))))</f>
        <v/>
      </c>
    </row>
    <row r="49" customFormat="false" ht="32" hidden="false" customHeight="true" outlineLevel="0" collapsed="false">
      <c r="A49" s="10"/>
      <c r="B49" s="10"/>
      <c r="C49" s="3"/>
      <c r="D49" s="12"/>
      <c r="E49" s="1" t="str">
        <f aca="false">IF(COUNTA(A49:D49)=0,"",IF(NOT(AND(ISTEXT(A49),LEN(A49)=8,EXACT(LEFT(A49,4),"SET-"),ISNUMBER(FIND(MID(A49,5,1)&amp;"x","0x1x2x3x4x5x6x7x8x9x")),ISNUMBER(FIND(MID(A49,6,1)&amp;"x","0x1x2x3x4x5x6x7x8x9x")),ISNUMBER(FIND(MID(A49,7,1)&amp;"x","0x1x2x3x4x5x6x7x8x9x")),ISNUMBER(FIND(MID(A49,8,1)&amp;"x","0x1x2x3x4x5x6x7x8x9x")))),"IDはSET-と半角数字4桁",IF(COUNTIFS($A$8:$A$107,A49)&gt;1,"受取IDが重複",IF(NOT(AND(ISTEXT(B49),LEN(B49)=8,EXACT(LEFT(B49,4),"ADV-"),ISNUMBER(FIND(MID(B49,5,1)&amp;"x","0x1x2x3x4x5x6x7x8x9x")),ISNUMBER(FIND(MID(B49,6,1)&amp;"x","0x1x2x3x4x5x6x7x8x9x")),ISNUMBER(FIND(MID(B49,7,1)&amp;"x","0x1x2x3x4x5x6x7x8x9x")),ISNUMBER(FIND(MID(B49,8,1)&amp;"x","0x1x2x3x4x5x6x7x8x9x")))),"立替IDの形式を確認",IF(COUNTIFS(立替明細!$A$8:$A$57,B49)&lt;&gt;1,"立替IDが不明・重複",IF(NOT(AND(ISNUMBER(C49),C49&gt;=43831,C49&lt;=73050,C49=INT(C49))),"受取日を確認",IF(NOT(AND(ISNUMBER(D49),D49&gt;=0,D49&lt;=1000000000,D49=INT(D49))),"受取額を確認（空欄不可）",IF(C49&lt;G49,"受取日が支出日より前","確認済み"))))))))</f>
        <v/>
      </c>
      <c r="F49" s="1" t="str">
        <f aca="false">IF(E49="","",IF(E49="確認済み",0,1))</f>
        <v/>
      </c>
      <c r="G49" s="8" t="str">
        <f aca="false">IF(COUNTA(A49:D49)=0,"",IF(AND(ISTEXT(B49),LEN(B49)=8,EXACT(LEFT(B49,4),"ADV-"),ISNUMBER(FIND(MID(B49,5,1)&amp;"x","0x1x2x3x4x5x6x7x8x9x")),ISNUMBER(FIND(MID(B49,6,1)&amp;"x","0x1x2x3x4x5x6x7x8x9x")),ISNUMBER(FIND(MID(B49,7,1)&amp;"x","0x1x2x3x4x5x6x7x8x9x")),ISNUMBER(FIND(MID(B49,8,1)&amp;"x","0x1x2x3x4x5x6x7x8x9x"))),IF(COUNTIFS(立替明細!$A$8:$A$57,B49)=1,INDEX(立替明細!$B$8:$B$57,MATCH(B49,立替明細!$A$8:$A$57,0)),NA()),NA()))</f>
        <v/>
      </c>
      <c r="H49" s="4" t="str">
        <f aca="false">IF(E49="","",IF(OR(F49&lt;&gt;0,精算状況!$I$3&lt;&gt;0),NA(),IF(C49&lt;=精算状況!$B$3,D49,0)))</f>
        <v/>
      </c>
      <c r="I49" s="1" t="str">
        <f aca="false">IF(E49="","",IF(F49&lt;&gt;0,0,IF(精算状況!$I$3&lt;&gt;0,0,IF(AND(ISNUMBER(H49),H49=IF(C49&lt;=精算状況!$B$3,D49,0)),0,1))))</f>
        <v/>
      </c>
    </row>
    <row r="50" customFormat="false" ht="32" hidden="false" customHeight="true" outlineLevel="0" collapsed="false">
      <c r="A50" s="10"/>
      <c r="B50" s="10"/>
      <c r="C50" s="3"/>
      <c r="D50" s="12"/>
      <c r="E50" s="1" t="str">
        <f aca="false">IF(COUNTA(A50:D50)=0,"",IF(NOT(AND(ISTEXT(A50),LEN(A50)=8,EXACT(LEFT(A50,4),"SET-"),ISNUMBER(FIND(MID(A50,5,1)&amp;"x","0x1x2x3x4x5x6x7x8x9x")),ISNUMBER(FIND(MID(A50,6,1)&amp;"x","0x1x2x3x4x5x6x7x8x9x")),ISNUMBER(FIND(MID(A50,7,1)&amp;"x","0x1x2x3x4x5x6x7x8x9x")),ISNUMBER(FIND(MID(A50,8,1)&amp;"x","0x1x2x3x4x5x6x7x8x9x")))),"IDはSET-と半角数字4桁",IF(COUNTIFS($A$8:$A$107,A50)&gt;1,"受取IDが重複",IF(NOT(AND(ISTEXT(B50),LEN(B50)=8,EXACT(LEFT(B50,4),"ADV-"),ISNUMBER(FIND(MID(B50,5,1)&amp;"x","0x1x2x3x4x5x6x7x8x9x")),ISNUMBER(FIND(MID(B50,6,1)&amp;"x","0x1x2x3x4x5x6x7x8x9x")),ISNUMBER(FIND(MID(B50,7,1)&amp;"x","0x1x2x3x4x5x6x7x8x9x")),ISNUMBER(FIND(MID(B50,8,1)&amp;"x","0x1x2x3x4x5x6x7x8x9x")))),"立替IDの形式を確認",IF(COUNTIFS(立替明細!$A$8:$A$57,B50)&lt;&gt;1,"立替IDが不明・重複",IF(NOT(AND(ISNUMBER(C50),C50&gt;=43831,C50&lt;=73050,C50=INT(C50))),"受取日を確認",IF(NOT(AND(ISNUMBER(D50),D50&gt;=0,D50&lt;=1000000000,D50=INT(D50))),"受取額を確認（空欄不可）",IF(C50&lt;G50,"受取日が支出日より前","確認済み"))))))))</f>
        <v/>
      </c>
      <c r="F50" s="1" t="str">
        <f aca="false">IF(E50="","",IF(E50="確認済み",0,1))</f>
        <v/>
      </c>
      <c r="G50" s="8" t="str">
        <f aca="false">IF(COUNTA(A50:D50)=0,"",IF(AND(ISTEXT(B50),LEN(B50)=8,EXACT(LEFT(B50,4),"ADV-"),ISNUMBER(FIND(MID(B50,5,1)&amp;"x","0x1x2x3x4x5x6x7x8x9x")),ISNUMBER(FIND(MID(B50,6,1)&amp;"x","0x1x2x3x4x5x6x7x8x9x")),ISNUMBER(FIND(MID(B50,7,1)&amp;"x","0x1x2x3x4x5x6x7x8x9x")),ISNUMBER(FIND(MID(B50,8,1)&amp;"x","0x1x2x3x4x5x6x7x8x9x"))),IF(COUNTIFS(立替明細!$A$8:$A$57,B50)=1,INDEX(立替明細!$B$8:$B$57,MATCH(B50,立替明細!$A$8:$A$57,0)),NA()),NA()))</f>
        <v/>
      </c>
      <c r="H50" s="4" t="str">
        <f aca="false">IF(E50="","",IF(OR(F50&lt;&gt;0,精算状況!$I$3&lt;&gt;0),NA(),IF(C50&lt;=精算状況!$B$3,D50,0)))</f>
        <v/>
      </c>
      <c r="I50" s="1" t="str">
        <f aca="false">IF(E50="","",IF(F50&lt;&gt;0,0,IF(精算状況!$I$3&lt;&gt;0,0,IF(AND(ISNUMBER(H50),H50=IF(C50&lt;=精算状況!$B$3,D50,0)),0,1))))</f>
        <v/>
      </c>
    </row>
    <row r="51" customFormat="false" ht="32" hidden="false" customHeight="true" outlineLevel="0" collapsed="false">
      <c r="A51" s="10"/>
      <c r="B51" s="10"/>
      <c r="C51" s="3"/>
      <c r="D51" s="12"/>
      <c r="E51" s="1" t="str">
        <f aca="false">IF(COUNTA(A51:D51)=0,"",IF(NOT(AND(ISTEXT(A51),LEN(A51)=8,EXACT(LEFT(A51,4),"SET-"),ISNUMBER(FIND(MID(A51,5,1)&amp;"x","0x1x2x3x4x5x6x7x8x9x")),ISNUMBER(FIND(MID(A51,6,1)&amp;"x","0x1x2x3x4x5x6x7x8x9x")),ISNUMBER(FIND(MID(A51,7,1)&amp;"x","0x1x2x3x4x5x6x7x8x9x")),ISNUMBER(FIND(MID(A51,8,1)&amp;"x","0x1x2x3x4x5x6x7x8x9x")))),"IDはSET-と半角数字4桁",IF(COUNTIFS($A$8:$A$107,A51)&gt;1,"受取IDが重複",IF(NOT(AND(ISTEXT(B51),LEN(B51)=8,EXACT(LEFT(B51,4),"ADV-"),ISNUMBER(FIND(MID(B51,5,1)&amp;"x","0x1x2x3x4x5x6x7x8x9x")),ISNUMBER(FIND(MID(B51,6,1)&amp;"x","0x1x2x3x4x5x6x7x8x9x")),ISNUMBER(FIND(MID(B51,7,1)&amp;"x","0x1x2x3x4x5x6x7x8x9x")),ISNUMBER(FIND(MID(B51,8,1)&amp;"x","0x1x2x3x4x5x6x7x8x9x")))),"立替IDの形式を確認",IF(COUNTIFS(立替明細!$A$8:$A$57,B51)&lt;&gt;1,"立替IDが不明・重複",IF(NOT(AND(ISNUMBER(C51),C51&gt;=43831,C51&lt;=73050,C51=INT(C51))),"受取日を確認",IF(NOT(AND(ISNUMBER(D51),D51&gt;=0,D51&lt;=1000000000,D51=INT(D51))),"受取額を確認（空欄不可）",IF(C51&lt;G51,"受取日が支出日より前","確認済み"))))))))</f>
        <v/>
      </c>
      <c r="F51" s="1" t="str">
        <f aca="false">IF(E51="","",IF(E51="確認済み",0,1))</f>
        <v/>
      </c>
      <c r="G51" s="8" t="str">
        <f aca="false">IF(COUNTA(A51:D51)=0,"",IF(AND(ISTEXT(B51),LEN(B51)=8,EXACT(LEFT(B51,4),"ADV-"),ISNUMBER(FIND(MID(B51,5,1)&amp;"x","0x1x2x3x4x5x6x7x8x9x")),ISNUMBER(FIND(MID(B51,6,1)&amp;"x","0x1x2x3x4x5x6x7x8x9x")),ISNUMBER(FIND(MID(B51,7,1)&amp;"x","0x1x2x3x4x5x6x7x8x9x")),ISNUMBER(FIND(MID(B51,8,1)&amp;"x","0x1x2x3x4x5x6x7x8x9x"))),IF(COUNTIFS(立替明細!$A$8:$A$57,B51)=1,INDEX(立替明細!$B$8:$B$57,MATCH(B51,立替明細!$A$8:$A$57,0)),NA()),NA()))</f>
        <v/>
      </c>
      <c r="H51" s="4" t="str">
        <f aca="false">IF(E51="","",IF(OR(F51&lt;&gt;0,精算状況!$I$3&lt;&gt;0),NA(),IF(C51&lt;=精算状況!$B$3,D51,0)))</f>
        <v/>
      </c>
      <c r="I51" s="1" t="str">
        <f aca="false">IF(E51="","",IF(F51&lt;&gt;0,0,IF(精算状況!$I$3&lt;&gt;0,0,IF(AND(ISNUMBER(H51),H51=IF(C51&lt;=精算状況!$B$3,D51,0)),0,1))))</f>
        <v/>
      </c>
    </row>
    <row r="52" customFormat="false" ht="32" hidden="false" customHeight="true" outlineLevel="0" collapsed="false">
      <c r="A52" s="10"/>
      <c r="B52" s="10"/>
      <c r="C52" s="3"/>
      <c r="D52" s="12"/>
      <c r="E52" s="1" t="str">
        <f aca="false">IF(COUNTA(A52:D52)=0,"",IF(NOT(AND(ISTEXT(A52),LEN(A52)=8,EXACT(LEFT(A52,4),"SET-"),ISNUMBER(FIND(MID(A52,5,1)&amp;"x","0x1x2x3x4x5x6x7x8x9x")),ISNUMBER(FIND(MID(A52,6,1)&amp;"x","0x1x2x3x4x5x6x7x8x9x")),ISNUMBER(FIND(MID(A52,7,1)&amp;"x","0x1x2x3x4x5x6x7x8x9x")),ISNUMBER(FIND(MID(A52,8,1)&amp;"x","0x1x2x3x4x5x6x7x8x9x")))),"IDはSET-と半角数字4桁",IF(COUNTIFS($A$8:$A$107,A52)&gt;1,"受取IDが重複",IF(NOT(AND(ISTEXT(B52),LEN(B52)=8,EXACT(LEFT(B52,4),"ADV-"),ISNUMBER(FIND(MID(B52,5,1)&amp;"x","0x1x2x3x4x5x6x7x8x9x")),ISNUMBER(FIND(MID(B52,6,1)&amp;"x","0x1x2x3x4x5x6x7x8x9x")),ISNUMBER(FIND(MID(B52,7,1)&amp;"x","0x1x2x3x4x5x6x7x8x9x")),ISNUMBER(FIND(MID(B52,8,1)&amp;"x","0x1x2x3x4x5x6x7x8x9x")))),"立替IDの形式を確認",IF(COUNTIFS(立替明細!$A$8:$A$57,B52)&lt;&gt;1,"立替IDが不明・重複",IF(NOT(AND(ISNUMBER(C52),C52&gt;=43831,C52&lt;=73050,C52=INT(C52))),"受取日を確認",IF(NOT(AND(ISNUMBER(D52),D52&gt;=0,D52&lt;=1000000000,D52=INT(D52))),"受取額を確認（空欄不可）",IF(C52&lt;G52,"受取日が支出日より前","確認済み"))))))))</f>
        <v/>
      </c>
      <c r="F52" s="1" t="str">
        <f aca="false">IF(E52="","",IF(E52="確認済み",0,1))</f>
        <v/>
      </c>
      <c r="G52" s="8" t="str">
        <f aca="false">IF(COUNTA(A52:D52)=0,"",IF(AND(ISTEXT(B52),LEN(B52)=8,EXACT(LEFT(B52,4),"ADV-"),ISNUMBER(FIND(MID(B52,5,1)&amp;"x","0x1x2x3x4x5x6x7x8x9x")),ISNUMBER(FIND(MID(B52,6,1)&amp;"x","0x1x2x3x4x5x6x7x8x9x")),ISNUMBER(FIND(MID(B52,7,1)&amp;"x","0x1x2x3x4x5x6x7x8x9x")),ISNUMBER(FIND(MID(B52,8,1)&amp;"x","0x1x2x3x4x5x6x7x8x9x"))),IF(COUNTIFS(立替明細!$A$8:$A$57,B52)=1,INDEX(立替明細!$B$8:$B$57,MATCH(B52,立替明細!$A$8:$A$57,0)),NA()),NA()))</f>
        <v/>
      </c>
      <c r="H52" s="4" t="str">
        <f aca="false">IF(E52="","",IF(OR(F52&lt;&gt;0,精算状況!$I$3&lt;&gt;0),NA(),IF(C52&lt;=精算状況!$B$3,D52,0)))</f>
        <v/>
      </c>
      <c r="I52" s="1" t="str">
        <f aca="false">IF(E52="","",IF(F52&lt;&gt;0,0,IF(精算状況!$I$3&lt;&gt;0,0,IF(AND(ISNUMBER(H52),H52=IF(C52&lt;=精算状況!$B$3,D52,0)),0,1))))</f>
        <v/>
      </c>
    </row>
    <row r="53" customFormat="false" ht="32" hidden="false" customHeight="true" outlineLevel="0" collapsed="false">
      <c r="A53" s="10"/>
      <c r="B53" s="10"/>
      <c r="C53" s="3"/>
      <c r="D53" s="12"/>
      <c r="E53" s="1" t="str">
        <f aca="false">IF(COUNTA(A53:D53)=0,"",IF(NOT(AND(ISTEXT(A53),LEN(A53)=8,EXACT(LEFT(A53,4),"SET-"),ISNUMBER(FIND(MID(A53,5,1)&amp;"x","0x1x2x3x4x5x6x7x8x9x")),ISNUMBER(FIND(MID(A53,6,1)&amp;"x","0x1x2x3x4x5x6x7x8x9x")),ISNUMBER(FIND(MID(A53,7,1)&amp;"x","0x1x2x3x4x5x6x7x8x9x")),ISNUMBER(FIND(MID(A53,8,1)&amp;"x","0x1x2x3x4x5x6x7x8x9x")))),"IDはSET-と半角数字4桁",IF(COUNTIFS($A$8:$A$107,A53)&gt;1,"受取IDが重複",IF(NOT(AND(ISTEXT(B53),LEN(B53)=8,EXACT(LEFT(B53,4),"ADV-"),ISNUMBER(FIND(MID(B53,5,1)&amp;"x","0x1x2x3x4x5x6x7x8x9x")),ISNUMBER(FIND(MID(B53,6,1)&amp;"x","0x1x2x3x4x5x6x7x8x9x")),ISNUMBER(FIND(MID(B53,7,1)&amp;"x","0x1x2x3x4x5x6x7x8x9x")),ISNUMBER(FIND(MID(B53,8,1)&amp;"x","0x1x2x3x4x5x6x7x8x9x")))),"立替IDの形式を確認",IF(COUNTIFS(立替明細!$A$8:$A$57,B53)&lt;&gt;1,"立替IDが不明・重複",IF(NOT(AND(ISNUMBER(C53),C53&gt;=43831,C53&lt;=73050,C53=INT(C53))),"受取日を確認",IF(NOT(AND(ISNUMBER(D53),D53&gt;=0,D53&lt;=1000000000,D53=INT(D53))),"受取額を確認（空欄不可）",IF(C53&lt;G53,"受取日が支出日より前","確認済み"))))))))</f>
        <v/>
      </c>
      <c r="F53" s="1" t="str">
        <f aca="false">IF(E53="","",IF(E53="確認済み",0,1))</f>
        <v/>
      </c>
      <c r="G53" s="8" t="str">
        <f aca="false">IF(COUNTA(A53:D53)=0,"",IF(AND(ISTEXT(B53),LEN(B53)=8,EXACT(LEFT(B53,4),"ADV-"),ISNUMBER(FIND(MID(B53,5,1)&amp;"x","0x1x2x3x4x5x6x7x8x9x")),ISNUMBER(FIND(MID(B53,6,1)&amp;"x","0x1x2x3x4x5x6x7x8x9x")),ISNUMBER(FIND(MID(B53,7,1)&amp;"x","0x1x2x3x4x5x6x7x8x9x")),ISNUMBER(FIND(MID(B53,8,1)&amp;"x","0x1x2x3x4x5x6x7x8x9x"))),IF(COUNTIFS(立替明細!$A$8:$A$57,B53)=1,INDEX(立替明細!$B$8:$B$57,MATCH(B53,立替明細!$A$8:$A$57,0)),NA()),NA()))</f>
        <v/>
      </c>
      <c r="H53" s="4" t="str">
        <f aca="false">IF(E53="","",IF(OR(F53&lt;&gt;0,精算状況!$I$3&lt;&gt;0),NA(),IF(C53&lt;=精算状況!$B$3,D53,0)))</f>
        <v/>
      </c>
      <c r="I53" s="1" t="str">
        <f aca="false">IF(E53="","",IF(F53&lt;&gt;0,0,IF(精算状況!$I$3&lt;&gt;0,0,IF(AND(ISNUMBER(H53),H53=IF(C53&lt;=精算状況!$B$3,D53,0)),0,1))))</f>
        <v/>
      </c>
    </row>
    <row r="54" customFormat="false" ht="32" hidden="false" customHeight="true" outlineLevel="0" collapsed="false">
      <c r="A54" s="10"/>
      <c r="B54" s="10"/>
      <c r="C54" s="3"/>
      <c r="D54" s="12"/>
      <c r="E54" s="1" t="str">
        <f aca="false">IF(COUNTA(A54:D54)=0,"",IF(NOT(AND(ISTEXT(A54),LEN(A54)=8,EXACT(LEFT(A54,4),"SET-"),ISNUMBER(FIND(MID(A54,5,1)&amp;"x","0x1x2x3x4x5x6x7x8x9x")),ISNUMBER(FIND(MID(A54,6,1)&amp;"x","0x1x2x3x4x5x6x7x8x9x")),ISNUMBER(FIND(MID(A54,7,1)&amp;"x","0x1x2x3x4x5x6x7x8x9x")),ISNUMBER(FIND(MID(A54,8,1)&amp;"x","0x1x2x3x4x5x6x7x8x9x")))),"IDはSET-と半角数字4桁",IF(COUNTIFS($A$8:$A$107,A54)&gt;1,"受取IDが重複",IF(NOT(AND(ISTEXT(B54),LEN(B54)=8,EXACT(LEFT(B54,4),"ADV-"),ISNUMBER(FIND(MID(B54,5,1)&amp;"x","0x1x2x3x4x5x6x7x8x9x")),ISNUMBER(FIND(MID(B54,6,1)&amp;"x","0x1x2x3x4x5x6x7x8x9x")),ISNUMBER(FIND(MID(B54,7,1)&amp;"x","0x1x2x3x4x5x6x7x8x9x")),ISNUMBER(FIND(MID(B54,8,1)&amp;"x","0x1x2x3x4x5x6x7x8x9x")))),"立替IDの形式を確認",IF(COUNTIFS(立替明細!$A$8:$A$57,B54)&lt;&gt;1,"立替IDが不明・重複",IF(NOT(AND(ISNUMBER(C54),C54&gt;=43831,C54&lt;=73050,C54=INT(C54))),"受取日を確認",IF(NOT(AND(ISNUMBER(D54),D54&gt;=0,D54&lt;=1000000000,D54=INT(D54))),"受取額を確認（空欄不可）",IF(C54&lt;G54,"受取日が支出日より前","確認済み"))))))))</f>
        <v/>
      </c>
      <c r="F54" s="1" t="str">
        <f aca="false">IF(E54="","",IF(E54="確認済み",0,1))</f>
        <v/>
      </c>
      <c r="G54" s="8" t="str">
        <f aca="false">IF(COUNTA(A54:D54)=0,"",IF(AND(ISTEXT(B54),LEN(B54)=8,EXACT(LEFT(B54,4),"ADV-"),ISNUMBER(FIND(MID(B54,5,1)&amp;"x","0x1x2x3x4x5x6x7x8x9x")),ISNUMBER(FIND(MID(B54,6,1)&amp;"x","0x1x2x3x4x5x6x7x8x9x")),ISNUMBER(FIND(MID(B54,7,1)&amp;"x","0x1x2x3x4x5x6x7x8x9x")),ISNUMBER(FIND(MID(B54,8,1)&amp;"x","0x1x2x3x4x5x6x7x8x9x"))),IF(COUNTIFS(立替明細!$A$8:$A$57,B54)=1,INDEX(立替明細!$B$8:$B$57,MATCH(B54,立替明細!$A$8:$A$57,0)),NA()),NA()))</f>
        <v/>
      </c>
      <c r="H54" s="4" t="str">
        <f aca="false">IF(E54="","",IF(OR(F54&lt;&gt;0,精算状況!$I$3&lt;&gt;0),NA(),IF(C54&lt;=精算状況!$B$3,D54,0)))</f>
        <v/>
      </c>
      <c r="I54" s="1" t="str">
        <f aca="false">IF(E54="","",IF(F54&lt;&gt;0,0,IF(精算状況!$I$3&lt;&gt;0,0,IF(AND(ISNUMBER(H54),H54=IF(C54&lt;=精算状況!$B$3,D54,0)),0,1))))</f>
        <v/>
      </c>
    </row>
    <row r="55" customFormat="false" ht="32" hidden="false" customHeight="true" outlineLevel="0" collapsed="false">
      <c r="A55" s="10"/>
      <c r="B55" s="10"/>
      <c r="C55" s="3"/>
      <c r="D55" s="12"/>
      <c r="E55" s="1" t="str">
        <f aca="false">IF(COUNTA(A55:D55)=0,"",IF(NOT(AND(ISTEXT(A55),LEN(A55)=8,EXACT(LEFT(A55,4),"SET-"),ISNUMBER(FIND(MID(A55,5,1)&amp;"x","0x1x2x3x4x5x6x7x8x9x")),ISNUMBER(FIND(MID(A55,6,1)&amp;"x","0x1x2x3x4x5x6x7x8x9x")),ISNUMBER(FIND(MID(A55,7,1)&amp;"x","0x1x2x3x4x5x6x7x8x9x")),ISNUMBER(FIND(MID(A55,8,1)&amp;"x","0x1x2x3x4x5x6x7x8x9x")))),"IDはSET-と半角数字4桁",IF(COUNTIFS($A$8:$A$107,A55)&gt;1,"受取IDが重複",IF(NOT(AND(ISTEXT(B55),LEN(B55)=8,EXACT(LEFT(B55,4),"ADV-"),ISNUMBER(FIND(MID(B55,5,1)&amp;"x","0x1x2x3x4x5x6x7x8x9x")),ISNUMBER(FIND(MID(B55,6,1)&amp;"x","0x1x2x3x4x5x6x7x8x9x")),ISNUMBER(FIND(MID(B55,7,1)&amp;"x","0x1x2x3x4x5x6x7x8x9x")),ISNUMBER(FIND(MID(B55,8,1)&amp;"x","0x1x2x3x4x5x6x7x8x9x")))),"立替IDの形式を確認",IF(COUNTIFS(立替明細!$A$8:$A$57,B55)&lt;&gt;1,"立替IDが不明・重複",IF(NOT(AND(ISNUMBER(C55),C55&gt;=43831,C55&lt;=73050,C55=INT(C55))),"受取日を確認",IF(NOT(AND(ISNUMBER(D55),D55&gt;=0,D55&lt;=1000000000,D55=INT(D55))),"受取額を確認（空欄不可）",IF(C55&lt;G55,"受取日が支出日より前","確認済み"))))))))</f>
        <v/>
      </c>
      <c r="F55" s="1" t="str">
        <f aca="false">IF(E55="","",IF(E55="確認済み",0,1))</f>
        <v/>
      </c>
      <c r="G55" s="8" t="str">
        <f aca="false">IF(COUNTA(A55:D55)=0,"",IF(AND(ISTEXT(B55),LEN(B55)=8,EXACT(LEFT(B55,4),"ADV-"),ISNUMBER(FIND(MID(B55,5,1)&amp;"x","0x1x2x3x4x5x6x7x8x9x")),ISNUMBER(FIND(MID(B55,6,1)&amp;"x","0x1x2x3x4x5x6x7x8x9x")),ISNUMBER(FIND(MID(B55,7,1)&amp;"x","0x1x2x3x4x5x6x7x8x9x")),ISNUMBER(FIND(MID(B55,8,1)&amp;"x","0x1x2x3x4x5x6x7x8x9x"))),IF(COUNTIFS(立替明細!$A$8:$A$57,B55)=1,INDEX(立替明細!$B$8:$B$57,MATCH(B55,立替明細!$A$8:$A$57,0)),NA()),NA()))</f>
        <v/>
      </c>
      <c r="H55" s="4" t="str">
        <f aca="false">IF(E55="","",IF(OR(F55&lt;&gt;0,精算状況!$I$3&lt;&gt;0),NA(),IF(C55&lt;=精算状況!$B$3,D55,0)))</f>
        <v/>
      </c>
      <c r="I55" s="1" t="str">
        <f aca="false">IF(E55="","",IF(F55&lt;&gt;0,0,IF(精算状況!$I$3&lt;&gt;0,0,IF(AND(ISNUMBER(H55),H55=IF(C55&lt;=精算状況!$B$3,D55,0)),0,1))))</f>
        <v/>
      </c>
    </row>
    <row r="56" customFormat="false" ht="32" hidden="false" customHeight="true" outlineLevel="0" collapsed="false">
      <c r="A56" s="10"/>
      <c r="B56" s="10"/>
      <c r="C56" s="3"/>
      <c r="D56" s="12"/>
      <c r="E56" s="1" t="str">
        <f aca="false">IF(COUNTA(A56:D56)=0,"",IF(NOT(AND(ISTEXT(A56),LEN(A56)=8,EXACT(LEFT(A56,4),"SET-"),ISNUMBER(FIND(MID(A56,5,1)&amp;"x","0x1x2x3x4x5x6x7x8x9x")),ISNUMBER(FIND(MID(A56,6,1)&amp;"x","0x1x2x3x4x5x6x7x8x9x")),ISNUMBER(FIND(MID(A56,7,1)&amp;"x","0x1x2x3x4x5x6x7x8x9x")),ISNUMBER(FIND(MID(A56,8,1)&amp;"x","0x1x2x3x4x5x6x7x8x9x")))),"IDはSET-と半角数字4桁",IF(COUNTIFS($A$8:$A$107,A56)&gt;1,"受取IDが重複",IF(NOT(AND(ISTEXT(B56),LEN(B56)=8,EXACT(LEFT(B56,4),"ADV-"),ISNUMBER(FIND(MID(B56,5,1)&amp;"x","0x1x2x3x4x5x6x7x8x9x")),ISNUMBER(FIND(MID(B56,6,1)&amp;"x","0x1x2x3x4x5x6x7x8x9x")),ISNUMBER(FIND(MID(B56,7,1)&amp;"x","0x1x2x3x4x5x6x7x8x9x")),ISNUMBER(FIND(MID(B56,8,1)&amp;"x","0x1x2x3x4x5x6x7x8x9x")))),"立替IDの形式を確認",IF(COUNTIFS(立替明細!$A$8:$A$57,B56)&lt;&gt;1,"立替IDが不明・重複",IF(NOT(AND(ISNUMBER(C56),C56&gt;=43831,C56&lt;=73050,C56=INT(C56))),"受取日を確認",IF(NOT(AND(ISNUMBER(D56),D56&gt;=0,D56&lt;=1000000000,D56=INT(D56))),"受取額を確認（空欄不可）",IF(C56&lt;G56,"受取日が支出日より前","確認済み"))))))))</f>
        <v/>
      </c>
      <c r="F56" s="1" t="str">
        <f aca="false">IF(E56="","",IF(E56="確認済み",0,1))</f>
        <v/>
      </c>
      <c r="G56" s="8" t="str">
        <f aca="false">IF(COUNTA(A56:D56)=0,"",IF(AND(ISTEXT(B56),LEN(B56)=8,EXACT(LEFT(B56,4),"ADV-"),ISNUMBER(FIND(MID(B56,5,1)&amp;"x","0x1x2x3x4x5x6x7x8x9x")),ISNUMBER(FIND(MID(B56,6,1)&amp;"x","0x1x2x3x4x5x6x7x8x9x")),ISNUMBER(FIND(MID(B56,7,1)&amp;"x","0x1x2x3x4x5x6x7x8x9x")),ISNUMBER(FIND(MID(B56,8,1)&amp;"x","0x1x2x3x4x5x6x7x8x9x"))),IF(COUNTIFS(立替明細!$A$8:$A$57,B56)=1,INDEX(立替明細!$B$8:$B$57,MATCH(B56,立替明細!$A$8:$A$57,0)),NA()),NA()))</f>
        <v/>
      </c>
      <c r="H56" s="4" t="str">
        <f aca="false">IF(E56="","",IF(OR(F56&lt;&gt;0,精算状況!$I$3&lt;&gt;0),NA(),IF(C56&lt;=精算状況!$B$3,D56,0)))</f>
        <v/>
      </c>
      <c r="I56" s="1" t="str">
        <f aca="false">IF(E56="","",IF(F56&lt;&gt;0,0,IF(精算状況!$I$3&lt;&gt;0,0,IF(AND(ISNUMBER(H56),H56=IF(C56&lt;=精算状況!$B$3,D56,0)),0,1))))</f>
        <v/>
      </c>
    </row>
    <row r="57" customFormat="false" ht="32" hidden="false" customHeight="true" outlineLevel="0" collapsed="false">
      <c r="A57" s="10"/>
      <c r="B57" s="10"/>
      <c r="C57" s="3"/>
      <c r="D57" s="12"/>
      <c r="E57" s="1" t="str">
        <f aca="false">IF(COUNTA(A57:D57)=0,"",IF(NOT(AND(ISTEXT(A57),LEN(A57)=8,EXACT(LEFT(A57,4),"SET-"),ISNUMBER(FIND(MID(A57,5,1)&amp;"x","0x1x2x3x4x5x6x7x8x9x")),ISNUMBER(FIND(MID(A57,6,1)&amp;"x","0x1x2x3x4x5x6x7x8x9x")),ISNUMBER(FIND(MID(A57,7,1)&amp;"x","0x1x2x3x4x5x6x7x8x9x")),ISNUMBER(FIND(MID(A57,8,1)&amp;"x","0x1x2x3x4x5x6x7x8x9x")))),"IDはSET-と半角数字4桁",IF(COUNTIFS($A$8:$A$107,A57)&gt;1,"受取IDが重複",IF(NOT(AND(ISTEXT(B57),LEN(B57)=8,EXACT(LEFT(B57,4),"ADV-"),ISNUMBER(FIND(MID(B57,5,1)&amp;"x","0x1x2x3x4x5x6x7x8x9x")),ISNUMBER(FIND(MID(B57,6,1)&amp;"x","0x1x2x3x4x5x6x7x8x9x")),ISNUMBER(FIND(MID(B57,7,1)&amp;"x","0x1x2x3x4x5x6x7x8x9x")),ISNUMBER(FIND(MID(B57,8,1)&amp;"x","0x1x2x3x4x5x6x7x8x9x")))),"立替IDの形式を確認",IF(COUNTIFS(立替明細!$A$8:$A$57,B57)&lt;&gt;1,"立替IDが不明・重複",IF(NOT(AND(ISNUMBER(C57),C57&gt;=43831,C57&lt;=73050,C57=INT(C57))),"受取日を確認",IF(NOT(AND(ISNUMBER(D57),D57&gt;=0,D57&lt;=1000000000,D57=INT(D57))),"受取額を確認（空欄不可）",IF(C57&lt;G57,"受取日が支出日より前","確認済み"))))))))</f>
        <v/>
      </c>
      <c r="F57" s="1" t="str">
        <f aca="false">IF(E57="","",IF(E57="確認済み",0,1))</f>
        <v/>
      </c>
      <c r="G57" s="8" t="str">
        <f aca="false">IF(COUNTA(A57:D57)=0,"",IF(AND(ISTEXT(B57),LEN(B57)=8,EXACT(LEFT(B57,4),"ADV-"),ISNUMBER(FIND(MID(B57,5,1)&amp;"x","0x1x2x3x4x5x6x7x8x9x")),ISNUMBER(FIND(MID(B57,6,1)&amp;"x","0x1x2x3x4x5x6x7x8x9x")),ISNUMBER(FIND(MID(B57,7,1)&amp;"x","0x1x2x3x4x5x6x7x8x9x")),ISNUMBER(FIND(MID(B57,8,1)&amp;"x","0x1x2x3x4x5x6x7x8x9x"))),IF(COUNTIFS(立替明細!$A$8:$A$57,B57)=1,INDEX(立替明細!$B$8:$B$57,MATCH(B57,立替明細!$A$8:$A$57,0)),NA()),NA()))</f>
        <v/>
      </c>
      <c r="H57" s="4" t="str">
        <f aca="false">IF(E57="","",IF(OR(F57&lt;&gt;0,精算状況!$I$3&lt;&gt;0),NA(),IF(C57&lt;=精算状況!$B$3,D57,0)))</f>
        <v/>
      </c>
      <c r="I57" s="1" t="str">
        <f aca="false">IF(E57="","",IF(F57&lt;&gt;0,0,IF(精算状況!$I$3&lt;&gt;0,0,IF(AND(ISNUMBER(H57),H57=IF(C57&lt;=精算状況!$B$3,D57,0)),0,1))))</f>
        <v/>
      </c>
    </row>
    <row r="58" customFormat="false" ht="32" hidden="false" customHeight="true" outlineLevel="0" collapsed="false">
      <c r="A58" s="10"/>
      <c r="B58" s="10"/>
      <c r="C58" s="3"/>
      <c r="D58" s="12"/>
      <c r="E58" s="1" t="str">
        <f aca="false">IF(COUNTA(A58:D58)=0,"",IF(NOT(AND(ISTEXT(A58),LEN(A58)=8,EXACT(LEFT(A58,4),"SET-"),ISNUMBER(FIND(MID(A58,5,1)&amp;"x","0x1x2x3x4x5x6x7x8x9x")),ISNUMBER(FIND(MID(A58,6,1)&amp;"x","0x1x2x3x4x5x6x7x8x9x")),ISNUMBER(FIND(MID(A58,7,1)&amp;"x","0x1x2x3x4x5x6x7x8x9x")),ISNUMBER(FIND(MID(A58,8,1)&amp;"x","0x1x2x3x4x5x6x7x8x9x")))),"IDはSET-と半角数字4桁",IF(COUNTIFS($A$8:$A$107,A58)&gt;1,"受取IDが重複",IF(NOT(AND(ISTEXT(B58),LEN(B58)=8,EXACT(LEFT(B58,4),"ADV-"),ISNUMBER(FIND(MID(B58,5,1)&amp;"x","0x1x2x3x4x5x6x7x8x9x")),ISNUMBER(FIND(MID(B58,6,1)&amp;"x","0x1x2x3x4x5x6x7x8x9x")),ISNUMBER(FIND(MID(B58,7,1)&amp;"x","0x1x2x3x4x5x6x7x8x9x")),ISNUMBER(FIND(MID(B58,8,1)&amp;"x","0x1x2x3x4x5x6x7x8x9x")))),"立替IDの形式を確認",IF(COUNTIFS(立替明細!$A$8:$A$57,B58)&lt;&gt;1,"立替IDが不明・重複",IF(NOT(AND(ISNUMBER(C58),C58&gt;=43831,C58&lt;=73050,C58=INT(C58))),"受取日を確認",IF(NOT(AND(ISNUMBER(D58),D58&gt;=0,D58&lt;=1000000000,D58=INT(D58))),"受取額を確認（空欄不可）",IF(C58&lt;G58,"受取日が支出日より前","確認済み"))))))))</f>
        <v/>
      </c>
      <c r="F58" s="1" t="str">
        <f aca="false">IF(E58="","",IF(E58="確認済み",0,1))</f>
        <v/>
      </c>
      <c r="G58" s="8" t="str">
        <f aca="false">IF(COUNTA(A58:D58)=0,"",IF(AND(ISTEXT(B58),LEN(B58)=8,EXACT(LEFT(B58,4),"ADV-"),ISNUMBER(FIND(MID(B58,5,1)&amp;"x","0x1x2x3x4x5x6x7x8x9x")),ISNUMBER(FIND(MID(B58,6,1)&amp;"x","0x1x2x3x4x5x6x7x8x9x")),ISNUMBER(FIND(MID(B58,7,1)&amp;"x","0x1x2x3x4x5x6x7x8x9x")),ISNUMBER(FIND(MID(B58,8,1)&amp;"x","0x1x2x3x4x5x6x7x8x9x"))),IF(COUNTIFS(立替明細!$A$8:$A$57,B58)=1,INDEX(立替明細!$B$8:$B$57,MATCH(B58,立替明細!$A$8:$A$57,0)),NA()),NA()))</f>
        <v/>
      </c>
      <c r="H58" s="4" t="str">
        <f aca="false">IF(E58="","",IF(OR(F58&lt;&gt;0,精算状況!$I$3&lt;&gt;0),NA(),IF(C58&lt;=精算状況!$B$3,D58,0)))</f>
        <v/>
      </c>
      <c r="I58" s="1" t="str">
        <f aca="false">IF(E58="","",IF(F58&lt;&gt;0,0,IF(精算状況!$I$3&lt;&gt;0,0,IF(AND(ISNUMBER(H58),H58=IF(C58&lt;=精算状況!$B$3,D58,0)),0,1))))</f>
        <v/>
      </c>
    </row>
    <row r="59" customFormat="false" ht="32" hidden="false" customHeight="true" outlineLevel="0" collapsed="false">
      <c r="A59" s="10"/>
      <c r="B59" s="10"/>
      <c r="C59" s="3"/>
      <c r="D59" s="12"/>
      <c r="E59" s="1" t="str">
        <f aca="false">IF(COUNTA(A59:D59)=0,"",IF(NOT(AND(ISTEXT(A59),LEN(A59)=8,EXACT(LEFT(A59,4),"SET-"),ISNUMBER(FIND(MID(A59,5,1)&amp;"x","0x1x2x3x4x5x6x7x8x9x")),ISNUMBER(FIND(MID(A59,6,1)&amp;"x","0x1x2x3x4x5x6x7x8x9x")),ISNUMBER(FIND(MID(A59,7,1)&amp;"x","0x1x2x3x4x5x6x7x8x9x")),ISNUMBER(FIND(MID(A59,8,1)&amp;"x","0x1x2x3x4x5x6x7x8x9x")))),"IDはSET-と半角数字4桁",IF(COUNTIFS($A$8:$A$107,A59)&gt;1,"受取IDが重複",IF(NOT(AND(ISTEXT(B59),LEN(B59)=8,EXACT(LEFT(B59,4),"ADV-"),ISNUMBER(FIND(MID(B59,5,1)&amp;"x","0x1x2x3x4x5x6x7x8x9x")),ISNUMBER(FIND(MID(B59,6,1)&amp;"x","0x1x2x3x4x5x6x7x8x9x")),ISNUMBER(FIND(MID(B59,7,1)&amp;"x","0x1x2x3x4x5x6x7x8x9x")),ISNUMBER(FIND(MID(B59,8,1)&amp;"x","0x1x2x3x4x5x6x7x8x9x")))),"立替IDの形式を確認",IF(COUNTIFS(立替明細!$A$8:$A$57,B59)&lt;&gt;1,"立替IDが不明・重複",IF(NOT(AND(ISNUMBER(C59),C59&gt;=43831,C59&lt;=73050,C59=INT(C59))),"受取日を確認",IF(NOT(AND(ISNUMBER(D59),D59&gt;=0,D59&lt;=1000000000,D59=INT(D59))),"受取額を確認（空欄不可）",IF(C59&lt;G59,"受取日が支出日より前","確認済み"))))))))</f>
        <v/>
      </c>
      <c r="F59" s="1" t="str">
        <f aca="false">IF(E59="","",IF(E59="確認済み",0,1))</f>
        <v/>
      </c>
      <c r="G59" s="8" t="str">
        <f aca="false">IF(COUNTA(A59:D59)=0,"",IF(AND(ISTEXT(B59),LEN(B59)=8,EXACT(LEFT(B59,4),"ADV-"),ISNUMBER(FIND(MID(B59,5,1)&amp;"x","0x1x2x3x4x5x6x7x8x9x")),ISNUMBER(FIND(MID(B59,6,1)&amp;"x","0x1x2x3x4x5x6x7x8x9x")),ISNUMBER(FIND(MID(B59,7,1)&amp;"x","0x1x2x3x4x5x6x7x8x9x")),ISNUMBER(FIND(MID(B59,8,1)&amp;"x","0x1x2x3x4x5x6x7x8x9x"))),IF(COUNTIFS(立替明細!$A$8:$A$57,B59)=1,INDEX(立替明細!$B$8:$B$57,MATCH(B59,立替明細!$A$8:$A$57,0)),NA()),NA()))</f>
        <v/>
      </c>
      <c r="H59" s="4" t="str">
        <f aca="false">IF(E59="","",IF(OR(F59&lt;&gt;0,精算状況!$I$3&lt;&gt;0),NA(),IF(C59&lt;=精算状況!$B$3,D59,0)))</f>
        <v/>
      </c>
      <c r="I59" s="1" t="str">
        <f aca="false">IF(E59="","",IF(F59&lt;&gt;0,0,IF(精算状況!$I$3&lt;&gt;0,0,IF(AND(ISNUMBER(H59),H59=IF(C59&lt;=精算状況!$B$3,D59,0)),0,1))))</f>
        <v/>
      </c>
    </row>
    <row r="60" customFormat="false" ht="32" hidden="false" customHeight="true" outlineLevel="0" collapsed="false">
      <c r="A60" s="10"/>
      <c r="B60" s="10"/>
      <c r="C60" s="3"/>
      <c r="D60" s="12"/>
      <c r="E60" s="1" t="str">
        <f aca="false">IF(COUNTA(A60:D60)=0,"",IF(NOT(AND(ISTEXT(A60),LEN(A60)=8,EXACT(LEFT(A60,4),"SET-"),ISNUMBER(FIND(MID(A60,5,1)&amp;"x","0x1x2x3x4x5x6x7x8x9x")),ISNUMBER(FIND(MID(A60,6,1)&amp;"x","0x1x2x3x4x5x6x7x8x9x")),ISNUMBER(FIND(MID(A60,7,1)&amp;"x","0x1x2x3x4x5x6x7x8x9x")),ISNUMBER(FIND(MID(A60,8,1)&amp;"x","0x1x2x3x4x5x6x7x8x9x")))),"IDはSET-と半角数字4桁",IF(COUNTIFS($A$8:$A$107,A60)&gt;1,"受取IDが重複",IF(NOT(AND(ISTEXT(B60),LEN(B60)=8,EXACT(LEFT(B60,4),"ADV-"),ISNUMBER(FIND(MID(B60,5,1)&amp;"x","0x1x2x3x4x5x6x7x8x9x")),ISNUMBER(FIND(MID(B60,6,1)&amp;"x","0x1x2x3x4x5x6x7x8x9x")),ISNUMBER(FIND(MID(B60,7,1)&amp;"x","0x1x2x3x4x5x6x7x8x9x")),ISNUMBER(FIND(MID(B60,8,1)&amp;"x","0x1x2x3x4x5x6x7x8x9x")))),"立替IDの形式を確認",IF(COUNTIFS(立替明細!$A$8:$A$57,B60)&lt;&gt;1,"立替IDが不明・重複",IF(NOT(AND(ISNUMBER(C60),C60&gt;=43831,C60&lt;=73050,C60=INT(C60))),"受取日を確認",IF(NOT(AND(ISNUMBER(D60),D60&gt;=0,D60&lt;=1000000000,D60=INT(D60))),"受取額を確認（空欄不可）",IF(C60&lt;G60,"受取日が支出日より前","確認済み"))))))))</f>
        <v/>
      </c>
      <c r="F60" s="1" t="str">
        <f aca="false">IF(E60="","",IF(E60="確認済み",0,1))</f>
        <v/>
      </c>
      <c r="G60" s="8" t="str">
        <f aca="false">IF(COUNTA(A60:D60)=0,"",IF(AND(ISTEXT(B60),LEN(B60)=8,EXACT(LEFT(B60,4),"ADV-"),ISNUMBER(FIND(MID(B60,5,1)&amp;"x","0x1x2x3x4x5x6x7x8x9x")),ISNUMBER(FIND(MID(B60,6,1)&amp;"x","0x1x2x3x4x5x6x7x8x9x")),ISNUMBER(FIND(MID(B60,7,1)&amp;"x","0x1x2x3x4x5x6x7x8x9x")),ISNUMBER(FIND(MID(B60,8,1)&amp;"x","0x1x2x3x4x5x6x7x8x9x"))),IF(COUNTIFS(立替明細!$A$8:$A$57,B60)=1,INDEX(立替明細!$B$8:$B$57,MATCH(B60,立替明細!$A$8:$A$57,0)),NA()),NA()))</f>
        <v/>
      </c>
      <c r="H60" s="4" t="str">
        <f aca="false">IF(E60="","",IF(OR(F60&lt;&gt;0,精算状況!$I$3&lt;&gt;0),NA(),IF(C60&lt;=精算状況!$B$3,D60,0)))</f>
        <v/>
      </c>
      <c r="I60" s="1" t="str">
        <f aca="false">IF(E60="","",IF(F60&lt;&gt;0,0,IF(精算状況!$I$3&lt;&gt;0,0,IF(AND(ISNUMBER(H60),H60=IF(C60&lt;=精算状況!$B$3,D60,0)),0,1))))</f>
        <v/>
      </c>
    </row>
    <row r="61" customFormat="false" ht="32" hidden="false" customHeight="true" outlineLevel="0" collapsed="false">
      <c r="A61" s="10"/>
      <c r="B61" s="10"/>
      <c r="C61" s="3"/>
      <c r="D61" s="12"/>
      <c r="E61" s="1" t="str">
        <f aca="false">IF(COUNTA(A61:D61)=0,"",IF(NOT(AND(ISTEXT(A61),LEN(A61)=8,EXACT(LEFT(A61,4),"SET-"),ISNUMBER(FIND(MID(A61,5,1)&amp;"x","0x1x2x3x4x5x6x7x8x9x")),ISNUMBER(FIND(MID(A61,6,1)&amp;"x","0x1x2x3x4x5x6x7x8x9x")),ISNUMBER(FIND(MID(A61,7,1)&amp;"x","0x1x2x3x4x5x6x7x8x9x")),ISNUMBER(FIND(MID(A61,8,1)&amp;"x","0x1x2x3x4x5x6x7x8x9x")))),"IDはSET-と半角数字4桁",IF(COUNTIFS($A$8:$A$107,A61)&gt;1,"受取IDが重複",IF(NOT(AND(ISTEXT(B61),LEN(B61)=8,EXACT(LEFT(B61,4),"ADV-"),ISNUMBER(FIND(MID(B61,5,1)&amp;"x","0x1x2x3x4x5x6x7x8x9x")),ISNUMBER(FIND(MID(B61,6,1)&amp;"x","0x1x2x3x4x5x6x7x8x9x")),ISNUMBER(FIND(MID(B61,7,1)&amp;"x","0x1x2x3x4x5x6x7x8x9x")),ISNUMBER(FIND(MID(B61,8,1)&amp;"x","0x1x2x3x4x5x6x7x8x9x")))),"立替IDの形式を確認",IF(COUNTIFS(立替明細!$A$8:$A$57,B61)&lt;&gt;1,"立替IDが不明・重複",IF(NOT(AND(ISNUMBER(C61),C61&gt;=43831,C61&lt;=73050,C61=INT(C61))),"受取日を確認",IF(NOT(AND(ISNUMBER(D61),D61&gt;=0,D61&lt;=1000000000,D61=INT(D61))),"受取額を確認（空欄不可）",IF(C61&lt;G61,"受取日が支出日より前","確認済み"))))))))</f>
        <v/>
      </c>
      <c r="F61" s="1" t="str">
        <f aca="false">IF(E61="","",IF(E61="確認済み",0,1))</f>
        <v/>
      </c>
      <c r="G61" s="8" t="str">
        <f aca="false">IF(COUNTA(A61:D61)=0,"",IF(AND(ISTEXT(B61),LEN(B61)=8,EXACT(LEFT(B61,4),"ADV-"),ISNUMBER(FIND(MID(B61,5,1)&amp;"x","0x1x2x3x4x5x6x7x8x9x")),ISNUMBER(FIND(MID(B61,6,1)&amp;"x","0x1x2x3x4x5x6x7x8x9x")),ISNUMBER(FIND(MID(B61,7,1)&amp;"x","0x1x2x3x4x5x6x7x8x9x")),ISNUMBER(FIND(MID(B61,8,1)&amp;"x","0x1x2x3x4x5x6x7x8x9x"))),IF(COUNTIFS(立替明細!$A$8:$A$57,B61)=1,INDEX(立替明細!$B$8:$B$57,MATCH(B61,立替明細!$A$8:$A$57,0)),NA()),NA()))</f>
        <v/>
      </c>
      <c r="H61" s="4" t="str">
        <f aca="false">IF(E61="","",IF(OR(F61&lt;&gt;0,精算状況!$I$3&lt;&gt;0),NA(),IF(C61&lt;=精算状況!$B$3,D61,0)))</f>
        <v/>
      </c>
      <c r="I61" s="1" t="str">
        <f aca="false">IF(E61="","",IF(F61&lt;&gt;0,0,IF(精算状況!$I$3&lt;&gt;0,0,IF(AND(ISNUMBER(H61),H61=IF(C61&lt;=精算状況!$B$3,D61,0)),0,1))))</f>
        <v/>
      </c>
    </row>
    <row r="62" customFormat="false" ht="32" hidden="false" customHeight="true" outlineLevel="0" collapsed="false">
      <c r="A62" s="10"/>
      <c r="B62" s="10"/>
      <c r="C62" s="3"/>
      <c r="D62" s="12"/>
      <c r="E62" s="1" t="str">
        <f aca="false">IF(COUNTA(A62:D62)=0,"",IF(NOT(AND(ISTEXT(A62),LEN(A62)=8,EXACT(LEFT(A62,4),"SET-"),ISNUMBER(FIND(MID(A62,5,1)&amp;"x","0x1x2x3x4x5x6x7x8x9x")),ISNUMBER(FIND(MID(A62,6,1)&amp;"x","0x1x2x3x4x5x6x7x8x9x")),ISNUMBER(FIND(MID(A62,7,1)&amp;"x","0x1x2x3x4x5x6x7x8x9x")),ISNUMBER(FIND(MID(A62,8,1)&amp;"x","0x1x2x3x4x5x6x7x8x9x")))),"IDはSET-と半角数字4桁",IF(COUNTIFS($A$8:$A$107,A62)&gt;1,"受取IDが重複",IF(NOT(AND(ISTEXT(B62),LEN(B62)=8,EXACT(LEFT(B62,4),"ADV-"),ISNUMBER(FIND(MID(B62,5,1)&amp;"x","0x1x2x3x4x5x6x7x8x9x")),ISNUMBER(FIND(MID(B62,6,1)&amp;"x","0x1x2x3x4x5x6x7x8x9x")),ISNUMBER(FIND(MID(B62,7,1)&amp;"x","0x1x2x3x4x5x6x7x8x9x")),ISNUMBER(FIND(MID(B62,8,1)&amp;"x","0x1x2x3x4x5x6x7x8x9x")))),"立替IDの形式を確認",IF(COUNTIFS(立替明細!$A$8:$A$57,B62)&lt;&gt;1,"立替IDが不明・重複",IF(NOT(AND(ISNUMBER(C62),C62&gt;=43831,C62&lt;=73050,C62=INT(C62))),"受取日を確認",IF(NOT(AND(ISNUMBER(D62),D62&gt;=0,D62&lt;=1000000000,D62=INT(D62))),"受取額を確認（空欄不可）",IF(C62&lt;G62,"受取日が支出日より前","確認済み"))))))))</f>
        <v/>
      </c>
      <c r="F62" s="1" t="str">
        <f aca="false">IF(E62="","",IF(E62="確認済み",0,1))</f>
        <v/>
      </c>
      <c r="G62" s="8" t="str">
        <f aca="false">IF(COUNTA(A62:D62)=0,"",IF(AND(ISTEXT(B62),LEN(B62)=8,EXACT(LEFT(B62,4),"ADV-"),ISNUMBER(FIND(MID(B62,5,1)&amp;"x","0x1x2x3x4x5x6x7x8x9x")),ISNUMBER(FIND(MID(B62,6,1)&amp;"x","0x1x2x3x4x5x6x7x8x9x")),ISNUMBER(FIND(MID(B62,7,1)&amp;"x","0x1x2x3x4x5x6x7x8x9x")),ISNUMBER(FIND(MID(B62,8,1)&amp;"x","0x1x2x3x4x5x6x7x8x9x"))),IF(COUNTIFS(立替明細!$A$8:$A$57,B62)=1,INDEX(立替明細!$B$8:$B$57,MATCH(B62,立替明細!$A$8:$A$57,0)),NA()),NA()))</f>
        <v/>
      </c>
      <c r="H62" s="4" t="str">
        <f aca="false">IF(E62="","",IF(OR(F62&lt;&gt;0,精算状況!$I$3&lt;&gt;0),NA(),IF(C62&lt;=精算状況!$B$3,D62,0)))</f>
        <v/>
      </c>
      <c r="I62" s="1" t="str">
        <f aca="false">IF(E62="","",IF(F62&lt;&gt;0,0,IF(精算状況!$I$3&lt;&gt;0,0,IF(AND(ISNUMBER(H62),H62=IF(C62&lt;=精算状況!$B$3,D62,0)),0,1))))</f>
        <v/>
      </c>
    </row>
    <row r="63" customFormat="false" ht="32" hidden="false" customHeight="true" outlineLevel="0" collapsed="false">
      <c r="A63" s="10"/>
      <c r="B63" s="10"/>
      <c r="C63" s="3"/>
      <c r="D63" s="12"/>
      <c r="E63" s="1" t="str">
        <f aca="false">IF(COUNTA(A63:D63)=0,"",IF(NOT(AND(ISTEXT(A63),LEN(A63)=8,EXACT(LEFT(A63,4),"SET-"),ISNUMBER(FIND(MID(A63,5,1)&amp;"x","0x1x2x3x4x5x6x7x8x9x")),ISNUMBER(FIND(MID(A63,6,1)&amp;"x","0x1x2x3x4x5x6x7x8x9x")),ISNUMBER(FIND(MID(A63,7,1)&amp;"x","0x1x2x3x4x5x6x7x8x9x")),ISNUMBER(FIND(MID(A63,8,1)&amp;"x","0x1x2x3x4x5x6x7x8x9x")))),"IDはSET-と半角数字4桁",IF(COUNTIFS($A$8:$A$107,A63)&gt;1,"受取IDが重複",IF(NOT(AND(ISTEXT(B63),LEN(B63)=8,EXACT(LEFT(B63,4),"ADV-"),ISNUMBER(FIND(MID(B63,5,1)&amp;"x","0x1x2x3x4x5x6x7x8x9x")),ISNUMBER(FIND(MID(B63,6,1)&amp;"x","0x1x2x3x4x5x6x7x8x9x")),ISNUMBER(FIND(MID(B63,7,1)&amp;"x","0x1x2x3x4x5x6x7x8x9x")),ISNUMBER(FIND(MID(B63,8,1)&amp;"x","0x1x2x3x4x5x6x7x8x9x")))),"立替IDの形式を確認",IF(COUNTIFS(立替明細!$A$8:$A$57,B63)&lt;&gt;1,"立替IDが不明・重複",IF(NOT(AND(ISNUMBER(C63),C63&gt;=43831,C63&lt;=73050,C63=INT(C63))),"受取日を確認",IF(NOT(AND(ISNUMBER(D63),D63&gt;=0,D63&lt;=1000000000,D63=INT(D63))),"受取額を確認（空欄不可）",IF(C63&lt;G63,"受取日が支出日より前","確認済み"))))))))</f>
        <v/>
      </c>
      <c r="F63" s="1" t="str">
        <f aca="false">IF(E63="","",IF(E63="確認済み",0,1))</f>
        <v/>
      </c>
      <c r="G63" s="8" t="str">
        <f aca="false">IF(COUNTA(A63:D63)=0,"",IF(AND(ISTEXT(B63),LEN(B63)=8,EXACT(LEFT(B63,4),"ADV-"),ISNUMBER(FIND(MID(B63,5,1)&amp;"x","0x1x2x3x4x5x6x7x8x9x")),ISNUMBER(FIND(MID(B63,6,1)&amp;"x","0x1x2x3x4x5x6x7x8x9x")),ISNUMBER(FIND(MID(B63,7,1)&amp;"x","0x1x2x3x4x5x6x7x8x9x")),ISNUMBER(FIND(MID(B63,8,1)&amp;"x","0x1x2x3x4x5x6x7x8x9x"))),IF(COUNTIFS(立替明細!$A$8:$A$57,B63)=1,INDEX(立替明細!$B$8:$B$57,MATCH(B63,立替明細!$A$8:$A$57,0)),NA()),NA()))</f>
        <v/>
      </c>
      <c r="H63" s="4" t="str">
        <f aca="false">IF(E63="","",IF(OR(F63&lt;&gt;0,精算状況!$I$3&lt;&gt;0),NA(),IF(C63&lt;=精算状況!$B$3,D63,0)))</f>
        <v/>
      </c>
      <c r="I63" s="1" t="str">
        <f aca="false">IF(E63="","",IF(F63&lt;&gt;0,0,IF(精算状況!$I$3&lt;&gt;0,0,IF(AND(ISNUMBER(H63),H63=IF(C63&lt;=精算状況!$B$3,D63,0)),0,1))))</f>
        <v/>
      </c>
    </row>
    <row r="64" customFormat="false" ht="32" hidden="false" customHeight="true" outlineLevel="0" collapsed="false">
      <c r="A64" s="10"/>
      <c r="B64" s="10"/>
      <c r="C64" s="3"/>
      <c r="D64" s="12"/>
      <c r="E64" s="1" t="str">
        <f aca="false">IF(COUNTA(A64:D64)=0,"",IF(NOT(AND(ISTEXT(A64),LEN(A64)=8,EXACT(LEFT(A64,4),"SET-"),ISNUMBER(FIND(MID(A64,5,1)&amp;"x","0x1x2x3x4x5x6x7x8x9x")),ISNUMBER(FIND(MID(A64,6,1)&amp;"x","0x1x2x3x4x5x6x7x8x9x")),ISNUMBER(FIND(MID(A64,7,1)&amp;"x","0x1x2x3x4x5x6x7x8x9x")),ISNUMBER(FIND(MID(A64,8,1)&amp;"x","0x1x2x3x4x5x6x7x8x9x")))),"IDはSET-と半角数字4桁",IF(COUNTIFS($A$8:$A$107,A64)&gt;1,"受取IDが重複",IF(NOT(AND(ISTEXT(B64),LEN(B64)=8,EXACT(LEFT(B64,4),"ADV-"),ISNUMBER(FIND(MID(B64,5,1)&amp;"x","0x1x2x3x4x5x6x7x8x9x")),ISNUMBER(FIND(MID(B64,6,1)&amp;"x","0x1x2x3x4x5x6x7x8x9x")),ISNUMBER(FIND(MID(B64,7,1)&amp;"x","0x1x2x3x4x5x6x7x8x9x")),ISNUMBER(FIND(MID(B64,8,1)&amp;"x","0x1x2x3x4x5x6x7x8x9x")))),"立替IDの形式を確認",IF(COUNTIFS(立替明細!$A$8:$A$57,B64)&lt;&gt;1,"立替IDが不明・重複",IF(NOT(AND(ISNUMBER(C64),C64&gt;=43831,C64&lt;=73050,C64=INT(C64))),"受取日を確認",IF(NOT(AND(ISNUMBER(D64),D64&gt;=0,D64&lt;=1000000000,D64=INT(D64))),"受取額を確認（空欄不可）",IF(C64&lt;G64,"受取日が支出日より前","確認済み"))))))))</f>
        <v/>
      </c>
      <c r="F64" s="1" t="str">
        <f aca="false">IF(E64="","",IF(E64="確認済み",0,1))</f>
        <v/>
      </c>
      <c r="G64" s="8" t="str">
        <f aca="false">IF(COUNTA(A64:D64)=0,"",IF(AND(ISTEXT(B64),LEN(B64)=8,EXACT(LEFT(B64,4),"ADV-"),ISNUMBER(FIND(MID(B64,5,1)&amp;"x","0x1x2x3x4x5x6x7x8x9x")),ISNUMBER(FIND(MID(B64,6,1)&amp;"x","0x1x2x3x4x5x6x7x8x9x")),ISNUMBER(FIND(MID(B64,7,1)&amp;"x","0x1x2x3x4x5x6x7x8x9x")),ISNUMBER(FIND(MID(B64,8,1)&amp;"x","0x1x2x3x4x5x6x7x8x9x"))),IF(COUNTIFS(立替明細!$A$8:$A$57,B64)=1,INDEX(立替明細!$B$8:$B$57,MATCH(B64,立替明細!$A$8:$A$57,0)),NA()),NA()))</f>
        <v/>
      </c>
      <c r="H64" s="4" t="str">
        <f aca="false">IF(E64="","",IF(OR(F64&lt;&gt;0,精算状況!$I$3&lt;&gt;0),NA(),IF(C64&lt;=精算状況!$B$3,D64,0)))</f>
        <v/>
      </c>
      <c r="I64" s="1" t="str">
        <f aca="false">IF(E64="","",IF(F64&lt;&gt;0,0,IF(精算状況!$I$3&lt;&gt;0,0,IF(AND(ISNUMBER(H64),H64=IF(C64&lt;=精算状況!$B$3,D64,0)),0,1))))</f>
        <v/>
      </c>
    </row>
    <row r="65" customFormat="false" ht="32" hidden="false" customHeight="true" outlineLevel="0" collapsed="false">
      <c r="A65" s="10"/>
      <c r="B65" s="10"/>
      <c r="C65" s="3"/>
      <c r="D65" s="12"/>
      <c r="E65" s="1" t="str">
        <f aca="false">IF(COUNTA(A65:D65)=0,"",IF(NOT(AND(ISTEXT(A65),LEN(A65)=8,EXACT(LEFT(A65,4),"SET-"),ISNUMBER(FIND(MID(A65,5,1)&amp;"x","0x1x2x3x4x5x6x7x8x9x")),ISNUMBER(FIND(MID(A65,6,1)&amp;"x","0x1x2x3x4x5x6x7x8x9x")),ISNUMBER(FIND(MID(A65,7,1)&amp;"x","0x1x2x3x4x5x6x7x8x9x")),ISNUMBER(FIND(MID(A65,8,1)&amp;"x","0x1x2x3x4x5x6x7x8x9x")))),"IDはSET-と半角数字4桁",IF(COUNTIFS($A$8:$A$107,A65)&gt;1,"受取IDが重複",IF(NOT(AND(ISTEXT(B65),LEN(B65)=8,EXACT(LEFT(B65,4),"ADV-"),ISNUMBER(FIND(MID(B65,5,1)&amp;"x","0x1x2x3x4x5x6x7x8x9x")),ISNUMBER(FIND(MID(B65,6,1)&amp;"x","0x1x2x3x4x5x6x7x8x9x")),ISNUMBER(FIND(MID(B65,7,1)&amp;"x","0x1x2x3x4x5x6x7x8x9x")),ISNUMBER(FIND(MID(B65,8,1)&amp;"x","0x1x2x3x4x5x6x7x8x9x")))),"立替IDの形式を確認",IF(COUNTIFS(立替明細!$A$8:$A$57,B65)&lt;&gt;1,"立替IDが不明・重複",IF(NOT(AND(ISNUMBER(C65),C65&gt;=43831,C65&lt;=73050,C65=INT(C65))),"受取日を確認",IF(NOT(AND(ISNUMBER(D65),D65&gt;=0,D65&lt;=1000000000,D65=INT(D65))),"受取額を確認（空欄不可）",IF(C65&lt;G65,"受取日が支出日より前","確認済み"))))))))</f>
        <v/>
      </c>
      <c r="F65" s="1" t="str">
        <f aca="false">IF(E65="","",IF(E65="確認済み",0,1))</f>
        <v/>
      </c>
      <c r="G65" s="8" t="str">
        <f aca="false">IF(COUNTA(A65:D65)=0,"",IF(AND(ISTEXT(B65),LEN(B65)=8,EXACT(LEFT(B65,4),"ADV-"),ISNUMBER(FIND(MID(B65,5,1)&amp;"x","0x1x2x3x4x5x6x7x8x9x")),ISNUMBER(FIND(MID(B65,6,1)&amp;"x","0x1x2x3x4x5x6x7x8x9x")),ISNUMBER(FIND(MID(B65,7,1)&amp;"x","0x1x2x3x4x5x6x7x8x9x")),ISNUMBER(FIND(MID(B65,8,1)&amp;"x","0x1x2x3x4x5x6x7x8x9x"))),IF(COUNTIFS(立替明細!$A$8:$A$57,B65)=1,INDEX(立替明細!$B$8:$B$57,MATCH(B65,立替明細!$A$8:$A$57,0)),NA()),NA()))</f>
        <v/>
      </c>
      <c r="H65" s="4" t="str">
        <f aca="false">IF(E65="","",IF(OR(F65&lt;&gt;0,精算状況!$I$3&lt;&gt;0),NA(),IF(C65&lt;=精算状況!$B$3,D65,0)))</f>
        <v/>
      </c>
      <c r="I65" s="1" t="str">
        <f aca="false">IF(E65="","",IF(F65&lt;&gt;0,0,IF(精算状況!$I$3&lt;&gt;0,0,IF(AND(ISNUMBER(H65),H65=IF(C65&lt;=精算状況!$B$3,D65,0)),0,1))))</f>
        <v/>
      </c>
    </row>
    <row r="66" customFormat="false" ht="32" hidden="false" customHeight="true" outlineLevel="0" collapsed="false">
      <c r="A66" s="10"/>
      <c r="B66" s="10"/>
      <c r="C66" s="3"/>
      <c r="D66" s="12"/>
      <c r="E66" s="1" t="str">
        <f aca="false">IF(COUNTA(A66:D66)=0,"",IF(NOT(AND(ISTEXT(A66),LEN(A66)=8,EXACT(LEFT(A66,4),"SET-"),ISNUMBER(FIND(MID(A66,5,1)&amp;"x","0x1x2x3x4x5x6x7x8x9x")),ISNUMBER(FIND(MID(A66,6,1)&amp;"x","0x1x2x3x4x5x6x7x8x9x")),ISNUMBER(FIND(MID(A66,7,1)&amp;"x","0x1x2x3x4x5x6x7x8x9x")),ISNUMBER(FIND(MID(A66,8,1)&amp;"x","0x1x2x3x4x5x6x7x8x9x")))),"IDはSET-と半角数字4桁",IF(COUNTIFS($A$8:$A$107,A66)&gt;1,"受取IDが重複",IF(NOT(AND(ISTEXT(B66),LEN(B66)=8,EXACT(LEFT(B66,4),"ADV-"),ISNUMBER(FIND(MID(B66,5,1)&amp;"x","0x1x2x3x4x5x6x7x8x9x")),ISNUMBER(FIND(MID(B66,6,1)&amp;"x","0x1x2x3x4x5x6x7x8x9x")),ISNUMBER(FIND(MID(B66,7,1)&amp;"x","0x1x2x3x4x5x6x7x8x9x")),ISNUMBER(FIND(MID(B66,8,1)&amp;"x","0x1x2x3x4x5x6x7x8x9x")))),"立替IDの形式を確認",IF(COUNTIFS(立替明細!$A$8:$A$57,B66)&lt;&gt;1,"立替IDが不明・重複",IF(NOT(AND(ISNUMBER(C66),C66&gt;=43831,C66&lt;=73050,C66=INT(C66))),"受取日を確認",IF(NOT(AND(ISNUMBER(D66),D66&gt;=0,D66&lt;=1000000000,D66=INT(D66))),"受取額を確認（空欄不可）",IF(C66&lt;G66,"受取日が支出日より前","確認済み"))))))))</f>
        <v/>
      </c>
      <c r="F66" s="1" t="str">
        <f aca="false">IF(E66="","",IF(E66="確認済み",0,1))</f>
        <v/>
      </c>
      <c r="G66" s="8" t="str">
        <f aca="false">IF(COUNTA(A66:D66)=0,"",IF(AND(ISTEXT(B66),LEN(B66)=8,EXACT(LEFT(B66,4),"ADV-"),ISNUMBER(FIND(MID(B66,5,1)&amp;"x","0x1x2x3x4x5x6x7x8x9x")),ISNUMBER(FIND(MID(B66,6,1)&amp;"x","0x1x2x3x4x5x6x7x8x9x")),ISNUMBER(FIND(MID(B66,7,1)&amp;"x","0x1x2x3x4x5x6x7x8x9x")),ISNUMBER(FIND(MID(B66,8,1)&amp;"x","0x1x2x3x4x5x6x7x8x9x"))),IF(COUNTIFS(立替明細!$A$8:$A$57,B66)=1,INDEX(立替明細!$B$8:$B$57,MATCH(B66,立替明細!$A$8:$A$57,0)),NA()),NA()))</f>
        <v/>
      </c>
      <c r="H66" s="4" t="str">
        <f aca="false">IF(E66="","",IF(OR(F66&lt;&gt;0,精算状況!$I$3&lt;&gt;0),NA(),IF(C66&lt;=精算状況!$B$3,D66,0)))</f>
        <v/>
      </c>
      <c r="I66" s="1" t="str">
        <f aca="false">IF(E66="","",IF(F66&lt;&gt;0,0,IF(精算状況!$I$3&lt;&gt;0,0,IF(AND(ISNUMBER(H66),H66=IF(C66&lt;=精算状況!$B$3,D66,0)),0,1))))</f>
        <v/>
      </c>
    </row>
    <row r="67" customFormat="false" ht="32" hidden="false" customHeight="true" outlineLevel="0" collapsed="false">
      <c r="A67" s="10"/>
      <c r="B67" s="10"/>
      <c r="C67" s="3"/>
      <c r="D67" s="12"/>
      <c r="E67" s="1" t="str">
        <f aca="false">IF(COUNTA(A67:D67)=0,"",IF(NOT(AND(ISTEXT(A67),LEN(A67)=8,EXACT(LEFT(A67,4),"SET-"),ISNUMBER(FIND(MID(A67,5,1)&amp;"x","0x1x2x3x4x5x6x7x8x9x")),ISNUMBER(FIND(MID(A67,6,1)&amp;"x","0x1x2x3x4x5x6x7x8x9x")),ISNUMBER(FIND(MID(A67,7,1)&amp;"x","0x1x2x3x4x5x6x7x8x9x")),ISNUMBER(FIND(MID(A67,8,1)&amp;"x","0x1x2x3x4x5x6x7x8x9x")))),"IDはSET-と半角数字4桁",IF(COUNTIFS($A$8:$A$107,A67)&gt;1,"受取IDが重複",IF(NOT(AND(ISTEXT(B67),LEN(B67)=8,EXACT(LEFT(B67,4),"ADV-"),ISNUMBER(FIND(MID(B67,5,1)&amp;"x","0x1x2x3x4x5x6x7x8x9x")),ISNUMBER(FIND(MID(B67,6,1)&amp;"x","0x1x2x3x4x5x6x7x8x9x")),ISNUMBER(FIND(MID(B67,7,1)&amp;"x","0x1x2x3x4x5x6x7x8x9x")),ISNUMBER(FIND(MID(B67,8,1)&amp;"x","0x1x2x3x4x5x6x7x8x9x")))),"立替IDの形式を確認",IF(COUNTIFS(立替明細!$A$8:$A$57,B67)&lt;&gt;1,"立替IDが不明・重複",IF(NOT(AND(ISNUMBER(C67),C67&gt;=43831,C67&lt;=73050,C67=INT(C67))),"受取日を確認",IF(NOT(AND(ISNUMBER(D67),D67&gt;=0,D67&lt;=1000000000,D67=INT(D67))),"受取額を確認（空欄不可）",IF(C67&lt;G67,"受取日が支出日より前","確認済み"))))))))</f>
        <v/>
      </c>
      <c r="F67" s="1" t="str">
        <f aca="false">IF(E67="","",IF(E67="確認済み",0,1))</f>
        <v/>
      </c>
      <c r="G67" s="8" t="str">
        <f aca="false">IF(COUNTA(A67:D67)=0,"",IF(AND(ISTEXT(B67),LEN(B67)=8,EXACT(LEFT(B67,4),"ADV-"),ISNUMBER(FIND(MID(B67,5,1)&amp;"x","0x1x2x3x4x5x6x7x8x9x")),ISNUMBER(FIND(MID(B67,6,1)&amp;"x","0x1x2x3x4x5x6x7x8x9x")),ISNUMBER(FIND(MID(B67,7,1)&amp;"x","0x1x2x3x4x5x6x7x8x9x")),ISNUMBER(FIND(MID(B67,8,1)&amp;"x","0x1x2x3x4x5x6x7x8x9x"))),IF(COUNTIFS(立替明細!$A$8:$A$57,B67)=1,INDEX(立替明細!$B$8:$B$57,MATCH(B67,立替明細!$A$8:$A$57,0)),NA()),NA()))</f>
        <v/>
      </c>
      <c r="H67" s="4" t="str">
        <f aca="false">IF(E67="","",IF(OR(F67&lt;&gt;0,精算状況!$I$3&lt;&gt;0),NA(),IF(C67&lt;=精算状況!$B$3,D67,0)))</f>
        <v/>
      </c>
      <c r="I67" s="1" t="str">
        <f aca="false">IF(E67="","",IF(F67&lt;&gt;0,0,IF(精算状況!$I$3&lt;&gt;0,0,IF(AND(ISNUMBER(H67),H67=IF(C67&lt;=精算状況!$B$3,D67,0)),0,1))))</f>
        <v/>
      </c>
    </row>
    <row r="68" customFormat="false" ht="32" hidden="false" customHeight="true" outlineLevel="0" collapsed="false">
      <c r="A68" s="10"/>
      <c r="B68" s="10"/>
      <c r="C68" s="3"/>
      <c r="D68" s="12"/>
      <c r="E68" s="1" t="str">
        <f aca="false">IF(COUNTA(A68:D68)=0,"",IF(NOT(AND(ISTEXT(A68),LEN(A68)=8,EXACT(LEFT(A68,4),"SET-"),ISNUMBER(FIND(MID(A68,5,1)&amp;"x","0x1x2x3x4x5x6x7x8x9x")),ISNUMBER(FIND(MID(A68,6,1)&amp;"x","0x1x2x3x4x5x6x7x8x9x")),ISNUMBER(FIND(MID(A68,7,1)&amp;"x","0x1x2x3x4x5x6x7x8x9x")),ISNUMBER(FIND(MID(A68,8,1)&amp;"x","0x1x2x3x4x5x6x7x8x9x")))),"IDはSET-と半角数字4桁",IF(COUNTIFS($A$8:$A$107,A68)&gt;1,"受取IDが重複",IF(NOT(AND(ISTEXT(B68),LEN(B68)=8,EXACT(LEFT(B68,4),"ADV-"),ISNUMBER(FIND(MID(B68,5,1)&amp;"x","0x1x2x3x4x5x6x7x8x9x")),ISNUMBER(FIND(MID(B68,6,1)&amp;"x","0x1x2x3x4x5x6x7x8x9x")),ISNUMBER(FIND(MID(B68,7,1)&amp;"x","0x1x2x3x4x5x6x7x8x9x")),ISNUMBER(FIND(MID(B68,8,1)&amp;"x","0x1x2x3x4x5x6x7x8x9x")))),"立替IDの形式を確認",IF(COUNTIFS(立替明細!$A$8:$A$57,B68)&lt;&gt;1,"立替IDが不明・重複",IF(NOT(AND(ISNUMBER(C68),C68&gt;=43831,C68&lt;=73050,C68=INT(C68))),"受取日を確認",IF(NOT(AND(ISNUMBER(D68),D68&gt;=0,D68&lt;=1000000000,D68=INT(D68))),"受取額を確認（空欄不可）",IF(C68&lt;G68,"受取日が支出日より前","確認済み"))))))))</f>
        <v/>
      </c>
      <c r="F68" s="1" t="str">
        <f aca="false">IF(E68="","",IF(E68="確認済み",0,1))</f>
        <v/>
      </c>
      <c r="G68" s="8" t="str">
        <f aca="false">IF(COUNTA(A68:D68)=0,"",IF(AND(ISTEXT(B68),LEN(B68)=8,EXACT(LEFT(B68,4),"ADV-"),ISNUMBER(FIND(MID(B68,5,1)&amp;"x","0x1x2x3x4x5x6x7x8x9x")),ISNUMBER(FIND(MID(B68,6,1)&amp;"x","0x1x2x3x4x5x6x7x8x9x")),ISNUMBER(FIND(MID(B68,7,1)&amp;"x","0x1x2x3x4x5x6x7x8x9x")),ISNUMBER(FIND(MID(B68,8,1)&amp;"x","0x1x2x3x4x5x6x7x8x9x"))),IF(COUNTIFS(立替明細!$A$8:$A$57,B68)=1,INDEX(立替明細!$B$8:$B$57,MATCH(B68,立替明細!$A$8:$A$57,0)),NA()),NA()))</f>
        <v/>
      </c>
      <c r="H68" s="4" t="str">
        <f aca="false">IF(E68="","",IF(OR(F68&lt;&gt;0,精算状況!$I$3&lt;&gt;0),NA(),IF(C68&lt;=精算状況!$B$3,D68,0)))</f>
        <v/>
      </c>
      <c r="I68" s="1" t="str">
        <f aca="false">IF(E68="","",IF(F68&lt;&gt;0,0,IF(精算状況!$I$3&lt;&gt;0,0,IF(AND(ISNUMBER(H68),H68=IF(C68&lt;=精算状況!$B$3,D68,0)),0,1))))</f>
        <v/>
      </c>
    </row>
    <row r="69" customFormat="false" ht="32" hidden="false" customHeight="true" outlineLevel="0" collapsed="false">
      <c r="A69" s="10"/>
      <c r="B69" s="10"/>
      <c r="C69" s="3"/>
      <c r="D69" s="12"/>
      <c r="E69" s="1" t="str">
        <f aca="false">IF(COUNTA(A69:D69)=0,"",IF(NOT(AND(ISTEXT(A69),LEN(A69)=8,EXACT(LEFT(A69,4),"SET-"),ISNUMBER(FIND(MID(A69,5,1)&amp;"x","0x1x2x3x4x5x6x7x8x9x")),ISNUMBER(FIND(MID(A69,6,1)&amp;"x","0x1x2x3x4x5x6x7x8x9x")),ISNUMBER(FIND(MID(A69,7,1)&amp;"x","0x1x2x3x4x5x6x7x8x9x")),ISNUMBER(FIND(MID(A69,8,1)&amp;"x","0x1x2x3x4x5x6x7x8x9x")))),"IDはSET-と半角数字4桁",IF(COUNTIFS($A$8:$A$107,A69)&gt;1,"受取IDが重複",IF(NOT(AND(ISTEXT(B69),LEN(B69)=8,EXACT(LEFT(B69,4),"ADV-"),ISNUMBER(FIND(MID(B69,5,1)&amp;"x","0x1x2x3x4x5x6x7x8x9x")),ISNUMBER(FIND(MID(B69,6,1)&amp;"x","0x1x2x3x4x5x6x7x8x9x")),ISNUMBER(FIND(MID(B69,7,1)&amp;"x","0x1x2x3x4x5x6x7x8x9x")),ISNUMBER(FIND(MID(B69,8,1)&amp;"x","0x1x2x3x4x5x6x7x8x9x")))),"立替IDの形式を確認",IF(COUNTIFS(立替明細!$A$8:$A$57,B69)&lt;&gt;1,"立替IDが不明・重複",IF(NOT(AND(ISNUMBER(C69),C69&gt;=43831,C69&lt;=73050,C69=INT(C69))),"受取日を確認",IF(NOT(AND(ISNUMBER(D69),D69&gt;=0,D69&lt;=1000000000,D69=INT(D69))),"受取額を確認（空欄不可）",IF(C69&lt;G69,"受取日が支出日より前","確認済み"))))))))</f>
        <v/>
      </c>
      <c r="F69" s="1" t="str">
        <f aca="false">IF(E69="","",IF(E69="確認済み",0,1))</f>
        <v/>
      </c>
      <c r="G69" s="8" t="str">
        <f aca="false">IF(COUNTA(A69:D69)=0,"",IF(AND(ISTEXT(B69),LEN(B69)=8,EXACT(LEFT(B69,4),"ADV-"),ISNUMBER(FIND(MID(B69,5,1)&amp;"x","0x1x2x3x4x5x6x7x8x9x")),ISNUMBER(FIND(MID(B69,6,1)&amp;"x","0x1x2x3x4x5x6x7x8x9x")),ISNUMBER(FIND(MID(B69,7,1)&amp;"x","0x1x2x3x4x5x6x7x8x9x")),ISNUMBER(FIND(MID(B69,8,1)&amp;"x","0x1x2x3x4x5x6x7x8x9x"))),IF(COUNTIFS(立替明細!$A$8:$A$57,B69)=1,INDEX(立替明細!$B$8:$B$57,MATCH(B69,立替明細!$A$8:$A$57,0)),NA()),NA()))</f>
        <v/>
      </c>
      <c r="H69" s="4" t="str">
        <f aca="false">IF(E69="","",IF(OR(F69&lt;&gt;0,精算状況!$I$3&lt;&gt;0),NA(),IF(C69&lt;=精算状況!$B$3,D69,0)))</f>
        <v/>
      </c>
      <c r="I69" s="1" t="str">
        <f aca="false">IF(E69="","",IF(F69&lt;&gt;0,0,IF(精算状況!$I$3&lt;&gt;0,0,IF(AND(ISNUMBER(H69),H69=IF(C69&lt;=精算状況!$B$3,D69,0)),0,1))))</f>
        <v/>
      </c>
    </row>
    <row r="70" customFormat="false" ht="32" hidden="false" customHeight="true" outlineLevel="0" collapsed="false">
      <c r="A70" s="10"/>
      <c r="B70" s="10"/>
      <c r="C70" s="3"/>
      <c r="D70" s="12"/>
      <c r="E70" s="1" t="str">
        <f aca="false">IF(COUNTA(A70:D70)=0,"",IF(NOT(AND(ISTEXT(A70),LEN(A70)=8,EXACT(LEFT(A70,4),"SET-"),ISNUMBER(FIND(MID(A70,5,1)&amp;"x","0x1x2x3x4x5x6x7x8x9x")),ISNUMBER(FIND(MID(A70,6,1)&amp;"x","0x1x2x3x4x5x6x7x8x9x")),ISNUMBER(FIND(MID(A70,7,1)&amp;"x","0x1x2x3x4x5x6x7x8x9x")),ISNUMBER(FIND(MID(A70,8,1)&amp;"x","0x1x2x3x4x5x6x7x8x9x")))),"IDはSET-と半角数字4桁",IF(COUNTIFS($A$8:$A$107,A70)&gt;1,"受取IDが重複",IF(NOT(AND(ISTEXT(B70),LEN(B70)=8,EXACT(LEFT(B70,4),"ADV-"),ISNUMBER(FIND(MID(B70,5,1)&amp;"x","0x1x2x3x4x5x6x7x8x9x")),ISNUMBER(FIND(MID(B70,6,1)&amp;"x","0x1x2x3x4x5x6x7x8x9x")),ISNUMBER(FIND(MID(B70,7,1)&amp;"x","0x1x2x3x4x5x6x7x8x9x")),ISNUMBER(FIND(MID(B70,8,1)&amp;"x","0x1x2x3x4x5x6x7x8x9x")))),"立替IDの形式を確認",IF(COUNTIFS(立替明細!$A$8:$A$57,B70)&lt;&gt;1,"立替IDが不明・重複",IF(NOT(AND(ISNUMBER(C70),C70&gt;=43831,C70&lt;=73050,C70=INT(C70))),"受取日を確認",IF(NOT(AND(ISNUMBER(D70),D70&gt;=0,D70&lt;=1000000000,D70=INT(D70))),"受取額を確認（空欄不可）",IF(C70&lt;G70,"受取日が支出日より前","確認済み"))))))))</f>
        <v/>
      </c>
      <c r="F70" s="1" t="str">
        <f aca="false">IF(E70="","",IF(E70="確認済み",0,1))</f>
        <v/>
      </c>
      <c r="G70" s="8" t="str">
        <f aca="false">IF(COUNTA(A70:D70)=0,"",IF(AND(ISTEXT(B70),LEN(B70)=8,EXACT(LEFT(B70,4),"ADV-"),ISNUMBER(FIND(MID(B70,5,1)&amp;"x","0x1x2x3x4x5x6x7x8x9x")),ISNUMBER(FIND(MID(B70,6,1)&amp;"x","0x1x2x3x4x5x6x7x8x9x")),ISNUMBER(FIND(MID(B70,7,1)&amp;"x","0x1x2x3x4x5x6x7x8x9x")),ISNUMBER(FIND(MID(B70,8,1)&amp;"x","0x1x2x3x4x5x6x7x8x9x"))),IF(COUNTIFS(立替明細!$A$8:$A$57,B70)=1,INDEX(立替明細!$B$8:$B$57,MATCH(B70,立替明細!$A$8:$A$57,0)),NA()),NA()))</f>
        <v/>
      </c>
      <c r="H70" s="4" t="str">
        <f aca="false">IF(E70="","",IF(OR(F70&lt;&gt;0,精算状況!$I$3&lt;&gt;0),NA(),IF(C70&lt;=精算状況!$B$3,D70,0)))</f>
        <v/>
      </c>
      <c r="I70" s="1" t="str">
        <f aca="false">IF(E70="","",IF(F70&lt;&gt;0,0,IF(精算状況!$I$3&lt;&gt;0,0,IF(AND(ISNUMBER(H70),H70=IF(C70&lt;=精算状況!$B$3,D70,0)),0,1))))</f>
        <v/>
      </c>
    </row>
    <row r="71" customFormat="false" ht="32" hidden="false" customHeight="true" outlineLevel="0" collapsed="false">
      <c r="A71" s="10"/>
      <c r="B71" s="10"/>
      <c r="C71" s="3"/>
      <c r="D71" s="12"/>
      <c r="E71" s="1" t="str">
        <f aca="false">IF(COUNTA(A71:D71)=0,"",IF(NOT(AND(ISTEXT(A71),LEN(A71)=8,EXACT(LEFT(A71,4),"SET-"),ISNUMBER(FIND(MID(A71,5,1)&amp;"x","0x1x2x3x4x5x6x7x8x9x")),ISNUMBER(FIND(MID(A71,6,1)&amp;"x","0x1x2x3x4x5x6x7x8x9x")),ISNUMBER(FIND(MID(A71,7,1)&amp;"x","0x1x2x3x4x5x6x7x8x9x")),ISNUMBER(FIND(MID(A71,8,1)&amp;"x","0x1x2x3x4x5x6x7x8x9x")))),"IDはSET-と半角数字4桁",IF(COUNTIFS($A$8:$A$107,A71)&gt;1,"受取IDが重複",IF(NOT(AND(ISTEXT(B71),LEN(B71)=8,EXACT(LEFT(B71,4),"ADV-"),ISNUMBER(FIND(MID(B71,5,1)&amp;"x","0x1x2x3x4x5x6x7x8x9x")),ISNUMBER(FIND(MID(B71,6,1)&amp;"x","0x1x2x3x4x5x6x7x8x9x")),ISNUMBER(FIND(MID(B71,7,1)&amp;"x","0x1x2x3x4x5x6x7x8x9x")),ISNUMBER(FIND(MID(B71,8,1)&amp;"x","0x1x2x3x4x5x6x7x8x9x")))),"立替IDの形式を確認",IF(COUNTIFS(立替明細!$A$8:$A$57,B71)&lt;&gt;1,"立替IDが不明・重複",IF(NOT(AND(ISNUMBER(C71),C71&gt;=43831,C71&lt;=73050,C71=INT(C71))),"受取日を確認",IF(NOT(AND(ISNUMBER(D71),D71&gt;=0,D71&lt;=1000000000,D71=INT(D71))),"受取額を確認（空欄不可）",IF(C71&lt;G71,"受取日が支出日より前","確認済み"))))))))</f>
        <v/>
      </c>
      <c r="F71" s="1" t="str">
        <f aca="false">IF(E71="","",IF(E71="確認済み",0,1))</f>
        <v/>
      </c>
      <c r="G71" s="8" t="str">
        <f aca="false">IF(COUNTA(A71:D71)=0,"",IF(AND(ISTEXT(B71),LEN(B71)=8,EXACT(LEFT(B71,4),"ADV-"),ISNUMBER(FIND(MID(B71,5,1)&amp;"x","0x1x2x3x4x5x6x7x8x9x")),ISNUMBER(FIND(MID(B71,6,1)&amp;"x","0x1x2x3x4x5x6x7x8x9x")),ISNUMBER(FIND(MID(B71,7,1)&amp;"x","0x1x2x3x4x5x6x7x8x9x")),ISNUMBER(FIND(MID(B71,8,1)&amp;"x","0x1x2x3x4x5x6x7x8x9x"))),IF(COUNTIFS(立替明細!$A$8:$A$57,B71)=1,INDEX(立替明細!$B$8:$B$57,MATCH(B71,立替明細!$A$8:$A$57,0)),NA()),NA()))</f>
        <v/>
      </c>
      <c r="H71" s="4" t="str">
        <f aca="false">IF(E71="","",IF(OR(F71&lt;&gt;0,精算状況!$I$3&lt;&gt;0),NA(),IF(C71&lt;=精算状況!$B$3,D71,0)))</f>
        <v/>
      </c>
      <c r="I71" s="1" t="str">
        <f aca="false">IF(E71="","",IF(F71&lt;&gt;0,0,IF(精算状況!$I$3&lt;&gt;0,0,IF(AND(ISNUMBER(H71),H71=IF(C71&lt;=精算状況!$B$3,D71,0)),0,1))))</f>
        <v/>
      </c>
    </row>
    <row r="72" customFormat="false" ht="32" hidden="false" customHeight="true" outlineLevel="0" collapsed="false">
      <c r="A72" s="10"/>
      <c r="B72" s="10"/>
      <c r="C72" s="3"/>
      <c r="D72" s="12"/>
      <c r="E72" s="1" t="str">
        <f aca="false">IF(COUNTA(A72:D72)=0,"",IF(NOT(AND(ISTEXT(A72),LEN(A72)=8,EXACT(LEFT(A72,4),"SET-"),ISNUMBER(FIND(MID(A72,5,1)&amp;"x","0x1x2x3x4x5x6x7x8x9x")),ISNUMBER(FIND(MID(A72,6,1)&amp;"x","0x1x2x3x4x5x6x7x8x9x")),ISNUMBER(FIND(MID(A72,7,1)&amp;"x","0x1x2x3x4x5x6x7x8x9x")),ISNUMBER(FIND(MID(A72,8,1)&amp;"x","0x1x2x3x4x5x6x7x8x9x")))),"IDはSET-と半角数字4桁",IF(COUNTIFS($A$8:$A$107,A72)&gt;1,"受取IDが重複",IF(NOT(AND(ISTEXT(B72),LEN(B72)=8,EXACT(LEFT(B72,4),"ADV-"),ISNUMBER(FIND(MID(B72,5,1)&amp;"x","0x1x2x3x4x5x6x7x8x9x")),ISNUMBER(FIND(MID(B72,6,1)&amp;"x","0x1x2x3x4x5x6x7x8x9x")),ISNUMBER(FIND(MID(B72,7,1)&amp;"x","0x1x2x3x4x5x6x7x8x9x")),ISNUMBER(FIND(MID(B72,8,1)&amp;"x","0x1x2x3x4x5x6x7x8x9x")))),"立替IDの形式を確認",IF(COUNTIFS(立替明細!$A$8:$A$57,B72)&lt;&gt;1,"立替IDが不明・重複",IF(NOT(AND(ISNUMBER(C72),C72&gt;=43831,C72&lt;=73050,C72=INT(C72))),"受取日を確認",IF(NOT(AND(ISNUMBER(D72),D72&gt;=0,D72&lt;=1000000000,D72=INT(D72))),"受取額を確認（空欄不可）",IF(C72&lt;G72,"受取日が支出日より前","確認済み"))))))))</f>
        <v/>
      </c>
      <c r="F72" s="1" t="str">
        <f aca="false">IF(E72="","",IF(E72="確認済み",0,1))</f>
        <v/>
      </c>
      <c r="G72" s="8" t="str">
        <f aca="false">IF(COUNTA(A72:D72)=0,"",IF(AND(ISTEXT(B72),LEN(B72)=8,EXACT(LEFT(B72,4),"ADV-"),ISNUMBER(FIND(MID(B72,5,1)&amp;"x","0x1x2x3x4x5x6x7x8x9x")),ISNUMBER(FIND(MID(B72,6,1)&amp;"x","0x1x2x3x4x5x6x7x8x9x")),ISNUMBER(FIND(MID(B72,7,1)&amp;"x","0x1x2x3x4x5x6x7x8x9x")),ISNUMBER(FIND(MID(B72,8,1)&amp;"x","0x1x2x3x4x5x6x7x8x9x"))),IF(COUNTIFS(立替明細!$A$8:$A$57,B72)=1,INDEX(立替明細!$B$8:$B$57,MATCH(B72,立替明細!$A$8:$A$57,0)),NA()),NA()))</f>
        <v/>
      </c>
      <c r="H72" s="4" t="str">
        <f aca="false">IF(E72="","",IF(OR(F72&lt;&gt;0,精算状況!$I$3&lt;&gt;0),NA(),IF(C72&lt;=精算状況!$B$3,D72,0)))</f>
        <v/>
      </c>
      <c r="I72" s="1" t="str">
        <f aca="false">IF(E72="","",IF(F72&lt;&gt;0,0,IF(精算状況!$I$3&lt;&gt;0,0,IF(AND(ISNUMBER(H72),H72=IF(C72&lt;=精算状況!$B$3,D72,0)),0,1))))</f>
        <v/>
      </c>
    </row>
    <row r="73" customFormat="false" ht="32" hidden="false" customHeight="true" outlineLevel="0" collapsed="false">
      <c r="A73" s="10"/>
      <c r="B73" s="10"/>
      <c r="C73" s="3"/>
      <c r="D73" s="12"/>
      <c r="E73" s="1" t="str">
        <f aca="false">IF(COUNTA(A73:D73)=0,"",IF(NOT(AND(ISTEXT(A73),LEN(A73)=8,EXACT(LEFT(A73,4),"SET-"),ISNUMBER(FIND(MID(A73,5,1)&amp;"x","0x1x2x3x4x5x6x7x8x9x")),ISNUMBER(FIND(MID(A73,6,1)&amp;"x","0x1x2x3x4x5x6x7x8x9x")),ISNUMBER(FIND(MID(A73,7,1)&amp;"x","0x1x2x3x4x5x6x7x8x9x")),ISNUMBER(FIND(MID(A73,8,1)&amp;"x","0x1x2x3x4x5x6x7x8x9x")))),"IDはSET-と半角数字4桁",IF(COUNTIFS($A$8:$A$107,A73)&gt;1,"受取IDが重複",IF(NOT(AND(ISTEXT(B73),LEN(B73)=8,EXACT(LEFT(B73,4),"ADV-"),ISNUMBER(FIND(MID(B73,5,1)&amp;"x","0x1x2x3x4x5x6x7x8x9x")),ISNUMBER(FIND(MID(B73,6,1)&amp;"x","0x1x2x3x4x5x6x7x8x9x")),ISNUMBER(FIND(MID(B73,7,1)&amp;"x","0x1x2x3x4x5x6x7x8x9x")),ISNUMBER(FIND(MID(B73,8,1)&amp;"x","0x1x2x3x4x5x6x7x8x9x")))),"立替IDの形式を確認",IF(COUNTIFS(立替明細!$A$8:$A$57,B73)&lt;&gt;1,"立替IDが不明・重複",IF(NOT(AND(ISNUMBER(C73),C73&gt;=43831,C73&lt;=73050,C73=INT(C73))),"受取日を確認",IF(NOT(AND(ISNUMBER(D73),D73&gt;=0,D73&lt;=1000000000,D73=INT(D73))),"受取額を確認（空欄不可）",IF(C73&lt;G73,"受取日が支出日より前","確認済み"))))))))</f>
        <v/>
      </c>
      <c r="F73" s="1" t="str">
        <f aca="false">IF(E73="","",IF(E73="確認済み",0,1))</f>
        <v/>
      </c>
      <c r="G73" s="8" t="str">
        <f aca="false">IF(COUNTA(A73:D73)=0,"",IF(AND(ISTEXT(B73),LEN(B73)=8,EXACT(LEFT(B73,4),"ADV-"),ISNUMBER(FIND(MID(B73,5,1)&amp;"x","0x1x2x3x4x5x6x7x8x9x")),ISNUMBER(FIND(MID(B73,6,1)&amp;"x","0x1x2x3x4x5x6x7x8x9x")),ISNUMBER(FIND(MID(B73,7,1)&amp;"x","0x1x2x3x4x5x6x7x8x9x")),ISNUMBER(FIND(MID(B73,8,1)&amp;"x","0x1x2x3x4x5x6x7x8x9x"))),IF(COUNTIFS(立替明細!$A$8:$A$57,B73)=1,INDEX(立替明細!$B$8:$B$57,MATCH(B73,立替明細!$A$8:$A$57,0)),NA()),NA()))</f>
        <v/>
      </c>
      <c r="H73" s="4" t="str">
        <f aca="false">IF(E73="","",IF(OR(F73&lt;&gt;0,精算状況!$I$3&lt;&gt;0),NA(),IF(C73&lt;=精算状況!$B$3,D73,0)))</f>
        <v/>
      </c>
      <c r="I73" s="1" t="str">
        <f aca="false">IF(E73="","",IF(F73&lt;&gt;0,0,IF(精算状況!$I$3&lt;&gt;0,0,IF(AND(ISNUMBER(H73),H73=IF(C73&lt;=精算状況!$B$3,D73,0)),0,1))))</f>
        <v/>
      </c>
    </row>
    <row r="74" customFormat="false" ht="32" hidden="false" customHeight="true" outlineLevel="0" collapsed="false">
      <c r="A74" s="10"/>
      <c r="B74" s="10"/>
      <c r="C74" s="3"/>
      <c r="D74" s="12"/>
      <c r="E74" s="1" t="str">
        <f aca="false">IF(COUNTA(A74:D74)=0,"",IF(NOT(AND(ISTEXT(A74),LEN(A74)=8,EXACT(LEFT(A74,4),"SET-"),ISNUMBER(FIND(MID(A74,5,1)&amp;"x","0x1x2x3x4x5x6x7x8x9x")),ISNUMBER(FIND(MID(A74,6,1)&amp;"x","0x1x2x3x4x5x6x7x8x9x")),ISNUMBER(FIND(MID(A74,7,1)&amp;"x","0x1x2x3x4x5x6x7x8x9x")),ISNUMBER(FIND(MID(A74,8,1)&amp;"x","0x1x2x3x4x5x6x7x8x9x")))),"IDはSET-と半角数字4桁",IF(COUNTIFS($A$8:$A$107,A74)&gt;1,"受取IDが重複",IF(NOT(AND(ISTEXT(B74),LEN(B74)=8,EXACT(LEFT(B74,4),"ADV-"),ISNUMBER(FIND(MID(B74,5,1)&amp;"x","0x1x2x3x4x5x6x7x8x9x")),ISNUMBER(FIND(MID(B74,6,1)&amp;"x","0x1x2x3x4x5x6x7x8x9x")),ISNUMBER(FIND(MID(B74,7,1)&amp;"x","0x1x2x3x4x5x6x7x8x9x")),ISNUMBER(FIND(MID(B74,8,1)&amp;"x","0x1x2x3x4x5x6x7x8x9x")))),"立替IDの形式を確認",IF(COUNTIFS(立替明細!$A$8:$A$57,B74)&lt;&gt;1,"立替IDが不明・重複",IF(NOT(AND(ISNUMBER(C74),C74&gt;=43831,C74&lt;=73050,C74=INT(C74))),"受取日を確認",IF(NOT(AND(ISNUMBER(D74),D74&gt;=0,D74&lt;=1000000000,D74=INT(D74))),"受取額を確認（空欄不可）",IF(C74&lt;G74,"受取日が支出日より前","確認済み"))))))))</f>
        <v/>
      </c>
      <c r="F74" s="1" t="str">
        <f aca="false">IF(E74="","",IF(E74="確認済み",0,1))</f>
        <v/>
      </c>
      <c r="G74" s="8" t="str">
        <f aca="false">IF(COUNTA(A74:D74)=0,"",IF(AND(ISTEXT(B74),LEN(B74)=8,EXACT(LEFT(B74,4),"ADV-"),ISNUMBER(FIND(MID(B74,5,1)&amp;"x","0x1x2x3x4x5x6x7x8x9x")),ISNUMBER(FIND(MID(B74,6,1)&amp;"x","0x1x2x3x4x5x6x7x8x9x")),ISNUMBER(FIND(MID(B74,7,1)&amp;"x","0x1x2x3x4x5x6x7x8x9x")),ISNUMBER(FIND(MID(B74,8,1)&amp;"x","0x1x2x3x4x5x6x7x8x9x"))),IF(COUNTIFS(立替明細!$A$8:$A$57,B74)=1,INDEX(立替明細!$B$8:$B$57,MATCH(B74,立替明細!$A$8:$A$57,0)),NA()),NA()))</f>
        <v/>
      </c>
      <c r="H74" s="4" t="str">
        <f aca="false">IF(E74="","",IF(OR(F74&lt;&gt;0,精算状況!$I$3&lt;&gt;0),NA(),IF(C74&lt;=精算状況!$B$3,D74,0)))</f>
        <v/>
      </c>
      <c r="I74" s="1" t="str">
        <f aca="false">IF(E74="","",IF(F74&lt;&gt;0,0,IF(精算状況!$I$3&lt;&gt;0,0,IF(AND(ISNUMBER(H74),H74=IF(C74&lt;=精算状況!$B$3,D74,0)),0,1))))</f>
        <v/>
      </c>
    </row>
    <row r="75" customFormat="false" ht="32" hidden="false" customHeight="true" outlineLevel="0" collapsed="false">
      <c r="A75" s="10"/>
      <c r="B75" s="10"/>
      <c r="C75" s="3"/>
      <c r="D75" s="12"/>
      <c r="E75" s="1" t="str">
        <f aca="false">IF(COUNTA(A75:D75)=0,"",IF(NOT(AND(ISTEXT(A75),LEN(A75)=8,EXACT(LEFT(A75,4),"SET-"),ISNUMBER(FIND(MID(A75,5,1)&amp;"x","0x1x2x3x4x5x6x7x8x9x")),ISNUMBER(FIND(MID(A75,6,1)&amp;"x","0x1x2x3x4x5x6x7x8x9x")),ISNUMBER(FIND(MID(A75,7,1)&amp;"x","0x1x2x3x4x5x6x7x8x9x")),ISNUMBER(FIND(MID(A75,8,1)&amp;"x","0x1x2x3x4x5x6x7x8x9x")))),"IDはSET-と半角数字4桁",IF(COUNTIFS($A$8:$A$107,A75)&gt;1,"受取IDが重複",IF(NOT(AND(ISTEXT(B75),LEN(B75)=8,EXACT(LEFT(B75,4),"ADV-"),ISNUMBER(FIND(MID(B75,5,1)&amp;"x","0x1x2x3x4x5x6x7x8x9x")),ISNUMBER(FIND(MID(B75,6,1)&amp;"x","0x1x2x3x4x5x6x7x8x9x")),ISNUMBER(FIND(MID(B75,7,1)&amp;"x","0x1x2x3x4x5x6x7x8x9x")),ISNUMBER(FIND(MID(B75,8,1)&amp;"x","0x1x2x3x4x5x6x7x8x9x")))),"立替IDの形式を確認",IF(COUNTIFS(立替明細!$A$8:$A$57,B75)&lt;&gt;1,"立替IDが不明・重複",IF(NOT(AND(ISNUMBER(C75),C75&gt;=43831,C75&lt;=73050,C75=INT(C75))),"受取日を確認",IF(NOT(AND(ISNUMBER(D75),D75&gt;=0,D75&lt;=1000000000,D75=INT(D75))),"受取額を確認（空欄不可）",IF(C75&lt;G75,"受取日が支出日より前","確認済み"))))))))</f>
        <v/>
      </c>
      <c r="F75" s="1" t="str">
        <f aca="false">IF(E75="","",IF(E75="確認済み",0,1))</f>
        <v/>
      </c>
      <c r="G75" s="8" t="str">
        <f aca="false">IF(COUNTA(A75:D75)=0,"",IF(AND(ISTEXT(B75),LEN(B75)=8,EXACT(LEFT(B75,4),"ADV-"),ISNUMBER(FIND(MID(B75,5,1)&amp;"x","0x1x2x3x4x5x6x7x8x9x")),ISNUMBER(FIND(MID(B75,6,1)&amp;"x","0x1x2x3x4x5x6x7x8x9x")),ISNUMBER(FIND(MID(B75,7,1)&amp;"x","0x1x2x3x4x5x6x7x8x9x")),ISNUMBER(FIND(MID(B75,8,1)&amp;"x","0x1x2x3x4x5x6x7x8x9x"))),IF(COUNTIFS(立替明細!$A$8:$A$57,B75)=1,INDEX(立替明細!$B$8:$B$57,MATCH(B75,立替明細!$A$8:$A$57,0)),NA()),NA()))</f>
        <v/>
      </c>
      <c r="H75" s="4" t="str">
        <f aca="false">IF(E75="","",IF(OR(F75&lt;&gt;0,精算状況!$I$3&lt;&gt;0),NA(),IF(C75&lt;=精算状況!$B$3,D75,0)))</f>
        <v/>
      </c>
      <c r="I75" s="1" t="str">
        <f aca="false">IF(E75="","",IF(F75&lt;&gt;0,0,IF(精算状況!$I$3&lt;&gt;0,0,IF(AND(ISNUMBER(H75),H75=IF(C75&lt;=精算状況!$B$3,D75,0)),0,1))))</f>
        <v/>
      </c>
    </row>
    <row r="76" customFormat="false" ht="32" hidden="false" customHeight="true" outlineLevel="0" collapsed="false">
      <c r="A76" s="10"/>
      <c r="B76" s="10"/>
      <c r="C76" s="3"/>
      <c r="D76" s="12"/>
      <c r="E76" s="1" t="str">
        <f aca="false">IF(COUNTA(A76:D76)=0,"",IF(NOT(AND(ISTEXT(A76),LEN(A76)=8,EXACT(LEFT(A76,4),"SET-"),ISNUMBER(FIND(MID(A76,5,1)&amp;"x","0x1x2x3x4x5x6x7x8x9x")),ISNUMBER(FIND(MID(A76,6,1)&amp;"x","0x1x2x3x4x5x6x7x8x9x")),ISNUMBER(FIND(MID(A76,7,1)&amp;"x","0x1x2x3x4x5x6x7x8x9x")),ISNUMBER(FIND(MID(A76,8,1)&amp;"x","0x1x2x3x4x5x6x7x8x9x")))),"IDはSET-と半角数字4桁",IF(COUNTIFS($A$8:$A$107,A76)&gt;1,"受取IDが重複",IF(NOT(AND(ISTEXT(B76),LEN(B76)=8,EXACT(LEFT(B76,4),"ADV-"),ISNUMBER(FIND(MID(B76,5,1)&amp;"x","0x1x2x3x4x5x6x7x8x9x")),ISNUMBER(FIND(MID(B76,6,1)&amp;"x","0x1x2x3x4x5x6x7x8x9x")),ISNUMBER(FIND(MID(B76,7,1)&amp;"x","0x1x2x3x4x5x6x7x8x9x")),ISNUMBER(FIND(MID(B76,8,1)&amp;"x","0x1x2x3x4x5x6x7x8x9x")))),"立替IDの形式を確認",IF(COUNTIFS(立替明細!$A$8:$A$57,B76)&lt;&gt;1,"立替IDが不明・重複",IF(NOT(AND(ISNUMBER(C76),C76&gt;=43831,C76&lt;=73050,C76=INT(C76))),"受取日を確認",IF(NOT(AND(ISNUMBER(D76),D76&gt;=0,D76&lt;=1000000000,D76=INT(D76))),"受取額を確認（空欄不可）",IF(C76&lt;G76,"受取日が支出日より前","確認済み"))))))))</f>
        <v/>
      </c>
      <c r="F76" s="1" t="str">
        <f aca="false">IF(E76="","",IF(E76="確認済み",0,1))</f>
        <v/>
      </c>
      <c r="G76" s="8" t="str">
        <f aca="false">IF(COUNTA(A76:D76)=0,"",IF(AND(ISTEXT(B76),LEN(B76)=8,EXACT(LEFT(B76,4),"ADV-"),ISNUMBER(FIND(MID(B76,5,1)&amp;"x","0x1x2x3x4x5x6x7x8x9x")),ISNUMBER(FIND(MID(B76,6,1)&amp;"x","0x1x2x3x4x5x6x7x8x9x")),ISNUMBER(FIND(MID(B76,7,1)&amp;"x","0x1x2x3x4x5x6x7x8x9x")),ISNUMBER(FIND(MID(B76,8,1)&amp;"x","0x1x2x3x4x5x6x7x8x9x"))),IF(COUNTIFS(立替明細!$A$8:$A$57,B76)=1,INDEX(立替明細!$B$8:$B$57,MATCH(B76,立替明細!$A$8:$A$57,0)),NA()),NA()))</f>
        <v/>
      </c>
      <c r="H76" s="4" t="str">
        <f aca="false">IF(E76="","",IF(OR(F76&lt;&gt;0,精算状況!$I$3&lt;&gt;0),NA(),IF(C76&lt;=精算状況!$B$3,D76,0)))</f>
        <v/>
      </c>
      <c r="I76" s="1" t="str">
        <f aca="false">IF(E76="","",IF(F76&lt;&gt;0,0,IF(精算状況!$I$3&lt;&gt;0,0,IF(AND(ISNUMBER(H76),H76=IF(C76&lt;=精算状況!$B$3,D76,0)),0,1))))</f>
        <v/>
      </c>
    </row>
    <row r="77" customFormat="false" ht="32" hidden="false" customHeight="true" outlineLevel="0" collapsed="false">
      <c r="A77" s="10"/>
      <c r="B77" s="10"/>
      <c r="C77" s="3"/>
      <c r="D77" s="12"/>
      <c r="E77" s="1" t="str">
        <f aca="false">IF(COUNTA(A77:D77)=0,"",IF(NOT(AND(ISTEXT(A77),LEN(A77)=8,EXACT(LEFT(A77,4),"SET-"),ISNUMBER(FIND(MID(A77,5,1)&amp;"x","0x1x2x3x4x5x6x7x8x9x")),ISNUMBER(FIND(MID(A77,6,1)&amp;"x","0x1x2x3x4x5x6x7x8x9x")),ISNUMBER(FIND(MID(A77,7,1)&amp;"x","0x1x2x3x4x5x6x7x8x9x")),ISNUMBER(FIND(MID(A77,8,1)&amp;"x","0x1x2x3x4x5x6x7x8x9x")))),"IDはSET-と半角数字4桁",IF(COUNTIFS($A$8:$A$107,A77)&gt;1,"受取IDが重複",IF(NOT(AND(ISTEXT(B77),LEN(B77)=8,EXACT(LEFT(B77,4),"ADV-"),ISNUMBER(FIND(MID(B77,5,1)&amp;"x","0x1x2x3x4x5x6x7x8x9x")),ISNUMBER(FIND(MID(B77,6,1)&amp;"x","0x1x2x3x4x5x6x7x8x9x")),ISNUMBER(FIND(MID(B77,7,1)&amp;"x","0x1x2x3x4x5x6x7x8x9x")),ISNUMBER(FIND(MID(B77,8,1)&amp;"x","0x1x2x3x4x5x6x7x8x9x")))),"立替IDの形式を確認",IF(COUNTIFS(立替明細!$A$8:$A$57,B77)&lt;&gt;1,"立替IDが不明・重複",IF(NOT(AND(ISNUMBER(C77),C77&gt;=43831,C77&lt;=73050,C77=INT(C77))),"受取日を確認",IF(NOT(AND(ISNUMBER(D77),D77&gt;=0,D77&lt;=1000000000,D77=INT(D77))),"受取額を確認（空欄不可）",IF(C77&lt;G77,"受取日が支出日より前","確認済み"))))))))</f>
        <v/>
      </c>
      <c r="F77" s="1" t="str">
        <f aca="false">IF(E77="","",IF(E77="確認済み",0,1))</f>
        <v/>
      </c>
      <c r="G77" s="8" t="str">
        <f aca="false">IF(COUNTA(A77:D77)=0,"",IF(AND(ISTEXT(B77),LEN(B77)=8,EXACT(LEFT(B77,4),"ADV-"),ISNUMBER(FIND(MID(B77,5,1)&amp;"x","0x1x2x3x4x5x6x7x8x9x")),ISNUMBER(FIND(MID(B77,6,1)&amp;"x","0x1x2x3x4x5x6x7x8x9x")),ISNUMBER(FIND(MID(B77,7,1)&amp;"x","0x1x2x3x4x5x6x7x8x9x")),ISNUMBER(FIND(MID(B77,8,1)&amp;"x","0x1x2x3x4x5x6x7x8x9x"))),IF(COUNTIFS(立替明細!$A$8:$A$57,B77)=1,INDEX(立替明細!$B$8:$B$57,MATCH(B77,立替明細!$A$8:$A$57,0)),NA()),NA()))</f>
        <v/>
      </c>
      <c r="H77" s="4" t="str">
        <f aca="false">IF(E77="","",IF(OR(F77&lt;&gt;0,精算状況!$I$3&lt;&gt;0),NA(),IF(C77&lt;=精算状況!$B$3,D77,0)))</f>
        <v/>
      </c>
      <c r="I77" s="1" t="str">
        <f aca="false">IF(E77="","",IF(F77&lt;&gt;0,0,IF(精算状況!$I$3&lt;&gt;0,0,IF(AND(ISNUMBER(H77),H77=IF(C77&lt;=精算状況!$B$3,D77,0)),0,1))))</f>
        <v/>
      </c>
    </row>
    <row r="78" customFormat="false" ht="32" hidden="false" customHeight="true" outlineLevel="0" collapsed="false">
      <c r="A78" s="10"/>
      <c r="B78" s="10"/>
      <c r="C78" s="3"/>
      <c r="D78" s="12"/>
      <c r="E78" s="1" t="str">
        <f aca="false">IF(COUNTA(A78:D78)=0,"",IF(NOT(AND(ISTEXT(A78),LEN(A78)=8,EXACT(LEFT(A78,4),"SET-"),ISNUMBER(FIND(MID(A78,5,1)&amp;"x","0x1x2x3x4x5x6x7x8x9x")),ISNUMBER(FIND(MID(A78,6,1)&amp;"x","0x1x2x3x4x5x6x7x8x9x")),ISNUMBER(FIND(MID(A78,7,1)&amp;"x","0x1x2x3x4x5x6x7x8x9x")),ISNUMBER(FIND(MID(A78,8,1)&amp;"x","0x1x2x3x4x5x6x7x8x9x")))),"IDはSET-と半角数字4桁",IF(COUNTIFS($A$8:$A$107,A78)&gt;1,"受取IDが重複",IF(NOT(AND(ISTEXT(B78),LEN(B78)=8,EXACT(LEFT(B78,4),"ADV-"),ISNUMBER(FIND(MID(B78,5,1)&amp;"x","0x1x2x3x4x5x6x7x8x9x")),ISNUMBER(FIND(MID(B78,6,1)&amp;"x","0x1x2x3x4x5x6x7x8x9x")),ISNUMBER(FIND(MID(B78,7,1)&amp;"x","0x1x2x3x4x5x6x7x8x9x")),ISNUMBER(FIND(MID(B78,8,1)&amp;"x","0x1x2x3x4x5x6x7x8x9x")))),"立替IDの形式を確認",IF(COUNTIFS(立替明細!$A$8:$A$57,B78)&lt;&gt;1,"立替IDが不明・重複",IF(NOT(AND(ISNUMBER(C78),C78&gt;=43831,C78&lt;=73050,C78=INT(C78))),"受取日を確認",IF(NOT(AND(ISNUMBER(D78),D78&gt;=0,D78&lt;=1000000000,D78=INT(D78))),"受取額を確認（空欄不可）",IF(C78&lt;G78,"受取日が支出日より前","確認済み"))))))))</f>
        <v/>
      </c>
      <c r="F78" s="1" t="str">
        <f aca="false">IF(E78="","",IF(E78="確認済み",0,1))</f>
        <v/>
      </c>
      <c r="G78" s="8" t="str">
        <f aca="false">IF(COUNTA(A78:D78)=0,"",IF(AND(ISTEXT(B78),LEN(B78)=8,EXACT(LEFT(B78,4),"ADV-"),ISNUMBER(FIND(MID(B78,5,1)&amp;"x","0x1x2x3x4x5x6x7x8x9x")),ISNUMBER(FIND(MID(B78,6,1)&amp;"x","0x1x2x3x4x5x6x7x8x9x")),ISNUMBER(FIND(MID(B78,7,1)&amp;"x","0x1x2x3x4x5x6x7x8x9x")),ISNUMBER(FIND(MID(B78,8,1)&amp;"x","0x1x2x3x4x5x6x7x8x9x"))),IF(COUNTIFS(立替明細!$A$8:$A$57,B78)=1,INDEX(立替明細!$B$8:$B$57,MATCH(B78,立替明細!$A$8:$A$57,0)),NA()),NA()))</f>
        <v/>
      </c>
      <c r="H78" s="4" t="str">
        <f aca="false">IF(E78="","",IF(OR(F78&lt;&gt;0,精算状況!$I$3&lt;&gt;0),NA(),IF(C78&lt;=精算状況!$B$3,D78,0)))</f>
        <v/>
      </c>
      <c r="I78" s="1" t="str">
        <f aca="false">IF(E78="","",IF(F78&lt;&gt;0,0,IF(精算状況!$I$3&lt;&gt;0,0,IF(AND(ISNUMBER(H78),H78=IF(C78&lt;=精算状況!$B$3,D78,0)),0,1))))</f>
        <v/>
      </c>
    </row>
    <row r="79" customFormat="false" ht="32" hidden="false" customHeight="true" outlineLevel="0" collapsed="false">
      <c r="A79" s="10"/>
      <c r="B79" s="10"/>
      <c r="C79" s="3"/>
      <c r="D79" s="12"/>
      <c r="E79" s="1" t="str">
        <f aca="false">IF(COUNTA(A79:D79)=0,"",IF(NOT(AND(ISTEXT(A79),LEN(A79)=8,EXACT(LEFT(A79,4),"SET-"),ISNUMBER(FIND(MID(A79,5,1)&amp;"x","0x1x2x3x4x5x6x7x8x9x")),ISNUMBER(FIND(MID(A79,6,1)&amp;"x","0x1x2x3x4x5x6x7x8x9x")),ISNUMBER(FIND(MID(A79,7,1)&amp;"x","0x1x2x3x4x5x6x7x8x9x")),ISNUMBER(FIND(MID(A79,8,1)&amp;"x","0x1x2x3x4x5x6x7x8x9x")))),"IDはSET-と半角数字4桁",IF(COUNTIFS($A$8:$A$107,A79)&gt;1,"受取IDが重複",IF(NOT(AND(ISTEXT(B79),LEN(B79)=8,EXACT(LEFT(B79,4),"ADV-"),ISNUMBER(FIND(MID(B79,5,1)&amp;"x","0x1x2x3x4x5x6x7x8x9x")),ISNUMBER(FIND(MID(B79,6,1)&amp;"x","0x1x2x3x4x5x6x7x8x9x")),ISNUMBER(FIND(MID(B79,7,1)&amp;"x","0x1x2x3x4x5x6x7x8x9x")),ISNUMBER(FIND(MID(B79,8,1)&amp;"x","0x1x2x3x4x5x6x7x8x9x")))),"立替IDの形式を確認",IF(COUNTIFS(立替明細!$A$8:$A$57,B79)&lt;&gt;1,"立替IDが不明・重複",IF(NOT(AND(ISNUMBER(C79),C79&gt;=43831,C79&lt;=73050,C79=INT(C79))),"受取日を確認",IF(NOT(AND(ISNUMBER(D79),D79&gt;=0,D79&lt;=1000000000,D79=INT(D79))),"受取額を確認（空欄不可）",IF(C79&lt;G79,"受取日が支出日より前","確認済み"))))))))</f>
        <v/>
      </c>
      <c r="F79" s="1" t="str">
        <f aca="false">IF(E79="","",IF(E79="確認済み",0,1))</f>
        <v/>
      </c>
      <c r="G79" s="8" t="str">
        <f aca="false">IF(COUNTA(A79:D79)=0,"",IF(AND(ISTEXT(B79),LEN(B79)=8,EXACT(LEFT(B79,4),"ADV-"),ISNUMBER(FIND(MID(B79,5,1)&amp;"x","0x1x2x3x4x5x6x7x8x9x")),ISNUMBER(FIND(MID(B79,6,1)&amp;"x","0x1x2x3x4x5x6x7x8x9x")),ISNUMBER(FIND(MID(B79,7,1)&amp;"x","0x1x2x3x4x5x6x7x8x9x")),ISNUMBER(FIND(MID(B79,8,1)&amp;"x","0x1x2x3x4x5x6x7x8x9x"))),IF(COUNTIFS(立替明細!$A$8:$A$57,B79)=1,INDEX(立替明細!$B$8:$B$57,MATCH(B79,立替明細!$A$8:$A$57,0)),NA()),NA()))</f>
        <v/>
      </c>
      <c r="H79" s="4" t="str">
        <f aca="false">IF(E79="","",IF(OR(F79&lt;&gt;0,精算状況!$I$3&lt;&gt;0),NA(),IF(C79&lt;=精算状況!$B$3,D79,0)))</f>
        <v/>
      </c>
      <c r="I79" s="1" t="str">
        <f aca="false">IF(E79="","",IF(F79&lt;&gt;0,0,IF(精算状況!$I$3&lt;&gt;0,0,IF(AND(ISNUMBER(H79),H79=IF(C79&lt;=精算状況!$B$3,D79,0)),0,1))))</f>
        <v/>
      </c>
    </row>
    <row r="80" customFormat="false" ht="32" hidden="false" customHeight="true" outlineLevel="0" collapsed="false">
      <c r="A80" s="10"/>
      <c r="B80" s="10"/>
      <c r="C80" s="3"/>
      <c r="D80" s="12"/>
      <c r="E80" s="1" t="str">
        <f aca="false">IF(COUNTA(A80:D80)=0,"",IF(NOT(AND(ISTEXT(A80),LEN(A80)=8,EXACT(LEFT(A80,4),"SET-"),ISNUMBER(FIND(MID(A80,5,1)&amp;"x","0x1x2x3x4x5x6x7x8x9x")),ISNUMBER(FIND(MID(A80,6,1)&amp;"x","0x1x2x3x4x5x6x7x8x9x")),ISNUMBER(FIND(MID(A80,7,1)&amp;"x","0x1x2x3x4x5x6x7x8x9x")),ISNUMBER(FIND(MID(A80,8,1)&amp;"x","0x1x2x3x4x5x6x7x8x9x")))),"IDはSET-と半角数字4桁",IF(COUNTIFS($A$8:$A$107,A80)&gt;1,"受取IDが重複",IF(NOT(AND(ISTEXT(B80),LEN(B80)=8,EXACT(LEFT(B80,4),"ADV-"),ISNUMBER(FIND(MID(B80,5,1)&amp;"x","0x1x2x3x4x5x6x7x8x9x")),ISNUMBER(FIND(MID(B80,6,1)&amp;"x","0x1x2x3x4x5x6x7x8x9x")),ISNUMBER(FIND(MID(B80,7,1)&amp;"x","0x1x2x3x4x5x6x7x8x9x")),ISNUMBER(FIND(MID(B80,8,1)&amp;"x","0x1x2x3x4x5x6x7x8x9x")))),"立替IDの形式を確認",IF(COUNTIFS(立替明細!$A$8:$A$57,B80)&lt;&gt;1,"立替IDが不明・重複",IF(NOT(AND(ISNUMBER(C80),C80&gt;=43831,C80&lt;=73050,C80=INT(C80))),"受取日を確認",IF(NOT(AND(ISNUMBER(D80),D80&gt;=0,D80&lt;=1000000000,D80=INT(D80))),"受取額を確認（空欄不可）",IF(C80&lt;G80,"受取日が支出日より前","確認済み"))))))))</f>
        <v/>
      </c>
      <c r="F80" s="1" t="str">
        <f aca="false">IF(E80="","",IF(E80="確認済み",0,1))</f>
        <v/>
      </c>
      <c r="G80" s="8" t="str">
        <f aca="false">IF(COUNTA(A80:D80)=0,"",IF(AND(ISTEXT(B80),LEN(B80)=8,EXACT(LEFT(B80,4),"ADV-"),ISNUMBER(FIND(MID(B80,5,1)&amp;"x","0x1x2x3x4x5x6x7x8x9x")),ISNUMBER(FIND(MID(B80,6,1)&amp;"x","0x1x2x3x4x5x6x7x8x9x")),ISNUMBER(FIND(MID(B80,7,1)&amp;"x","0x1x2x3x4x5x6x7x8x9x")),ISNUMBER(FIND(MID(B80,8,1)&amp;"x","0x1x2x3x4x5x6x7x8x9x"))),IF(COUNTIFS(立替明細!$A$8:$A$57,B80)=1,INDEX(立替明細!$B$8:$B$57,MATCH(B80,立替明細!$A$8:$A$57,0)),NA()),NA()))</f>
        <v/>
      </c>
      <c r="H80" s="4" t="str">
        <f aca="false">IF(E80="","",IF(OR(F80&lt;&gt;0,精算状況!$I$3&lt;&gt;0),NA(),IF(C80&lt;=精算状況!$B$3,D80,0)))</f>
        <v/>
      </c>
      <c r="I80" s="1" t="str">
        <f aca="false">IF(E80="","",IF(F80&lt;&gt;0,0,IF(精算状況!$I$3&lt;&gt;0,0,IF(AND(ISNUMBER(H80),H80=IF(C80&lt;=精算状況!$B$3,D80,0)),0,1))))</f>
        <v/>
      </c>
    </row>
    <row r="81" customFormat="false" ht="32" hidden="false" customHeight="true" outlineLevel="0" collapsed="false">
      <c r="A81" s="10"/>
      <c r="B81" s="10"/>
      <c r="C81" s="3"/>
      <c r="D81" s="12"/>
      <c r="E81" s="1" t="str">
        <f aca="false">IF(COUNTA(A81:D81)=0,"",IF(NOT(AND(ISTEXT(A81),LEN(A81)=8,EXACT(LEFT(A81,4),"SET-"),ISNUMBER(FIND(MID(A81,5,1)&amp;"x","0x1x2x3x4x5x6x7x8x9x")),ISNUMBER(FIND(MID(A81,6,1)&amp;"x","0x1x2x3x4x5x6x7x8x9x")),ISNUMBER(FIND(MID(A81,7,1)&amp;"x","0x1x2x3x4x5x6x7x8x9x")),ISNUMBER(FIND(MID(A81,8,1)&amp;"x","0x1x2x3x4x5x6x7x8x9x")))),"IDはSET-と半角数字4桁",IF(COUNTIFS($A$8:$A$107,A81)&gt;1,"受取IDが重複",IF(NOT(AND(ISTEXT(B81),LEN(B81)=8,EXACT(LEFT(B81,4),"ADV-"),ISNUMBER(FIND(MID(B81,5,1)&amp;"x","0x1x2x3x4x5x6x7x8x9x")),ISNUMBER(FIND(MID(B81,6,1)&amp;"x","0x1x2x3x4x5x6x7x8x9x")),ISNUMBER(FIND(MID(B81,7,1)&amp;"x","0x1x2x3x4x5x6x7x8x9x")),ISNUMBER(FIND(MID(B81,8,1)&amp;"x","0x1x2x3x4x5x6x7x8x9x")))),"立替IDの形式を確認",IF(COUNTIFS(立替明細!$A$8:$A$57,B81)&lt;&gt;1,"立替IDが不明・重複",IF(NOT(AND(ISNUMBER(C81),C81&gt;=43831,C81&lt;=73050,C81=INT(C81))),"受取日を確認",IF(NOT(AND(ISNUMBER(D81),D81&gt;=0,D81&lt;=1000000000,D81=INT(D81))),"受取額を確認（空欄不可）",IF(C81&lt;G81,"受取日が支出日より前","確認済み"))))))))</f>
        <v/>
      </c>
      <c r="F81" s="1" t="str">
        <f aca="false">IF(E81="","",IF(E81="確認済み",0,1))</f>
        <v/>
      </c>
      <c r="G81" s="8" t="str">
        <f aca="false">IF(COUNTA(A81:D81)=0,"",IF(AND(ISTEXT(B81),LEN(B81)=8,EXACT(LEFT(B81,4),"ADV-"),ISNUMBER(FIND(MID(B81,5,1)&amp;"x","0x1x2x3x4x5x6x7x8x9x")),ISNUMBER(FIND(MID(B81,6,1)&amp;"x","0x1x2x3x4x5x6x7x8x9x")),ISNUMBER(FIND(MID(B81,7,1)&amp;"x","0x1x2x3x4x5x6x7x8x9x")),ISNUMBER(FIND(MID(B81,8,1)&amp;"x","0x1x2x3x4x5x6x7x8x9x"))),IF(COUNTIFS(立替明細!$A$8:$A$57,B81)=1,INDEX(立替明細!$B$8:$B$57,MATCH(B81,立替明細!$A$8:$A$57,0)),NA()),NA()))</f>
        <v/>
      </c>
      <c r="H81" s="4" t="str">
        <f aca="false">IF(E81="","",IF(OR(F81&lt;&gt;0,精算状況!$I$3&lt;&gt;0),NA(),IF(C81&lt;=精算状況!$B$3,D81,0)))</f>
        <v/>
      </c>
      <c r="I81" s="1" t="str">
        <f aca="false">IF(E81="","",IF(F81&lt;&gt;0,0,IF(精算状況!$I$3&lt;&gt;0,0,IF(AND(ISNUMBER(H81),H81=IF(C81&lt;=精算状況!$B$3,D81,0)),0,1))))</f>
        <v/>
      </c>
    </row>
    <row r="82" customFormat="false" ht="32" hidden="false" customHeight="true" outlineLevel="0" collapsed="false">
      <c r="A82" s="10"/>
      <c r="B82" s="10"/>
      <c r="C82" s="3"/>
      <c r="D82" s="12"/>
      <c r="E82" s="1" t="str">
        <f aca="false">IF(COUNTA(A82:D82)=0,"",IF(NOT(AND(ISTEXT(A82),LEN(A82)=8,EXACT(LEFT(A82,4),"SET-"),ISNUMBER(FIND(MID(A82,5,1)&amp;"x","0x1x2x3x4x5x6x7x8x9x")),ISNUMBER(FIND(MID(A82,6,1)&amp;"x","0x1x2x3x4x5x6x7x8x9x")),ISNUMBER(FIND(MID(A82,7,1)&amp;"x","0x1x2x3x4x5x6x7x8x9x")),ISNUMBER(FIND(MID(A82,8,1)&amp;"x","0x1x2x3x4x5x6x7x8x9x")))),"IDはSET-と半角数字4桁",IF(COUNTIFS($A$8:$A$107,A82)&gt;1,"受取IDが重複",IF(NOT(AND(ISTEXT(B82),LEN(B82)=8,EXACT(LEFT(B82,4),"ADV-"),ISNUMBER(FIND(MID(B82,5,1)&amp;"x","0x1x2x3x4x5x6x7x8x9x")),ISNUMBER(FIND(MID(B82,6,1)&amp;"x","0x1x2x3x4x5x6x7x8x9x")),ISNUMBER(FIND(MID(B82,7,1)&amp;"x","0x1x2x3x4x5x6x7x8x9x")),ISNUMBER(FIND(MID(B82,8,1)&amp;"x","0x1x2x3x4x5x6x7x8x9x")))),"立替IDの形式を確認",IF(COUNTIFS(立替明細!$A$8:$A$57,B82)&lt;&gt;1,"立替IDが不明・重複",IF(NOT(AND(ISNUMBER(C82),C82&gt;=43831,C82&lt;=73050,C82=INT(C82))),"受取日を確認",IF(NOT(AND(ISNUMBER(D82),D82&gt;=0,D82&lt;=1000000000,D82=INT(D82))),"受取額を確認（空欄不可）",IF(C82&lt;G82,"受取日が支出日より前","確認済み"))))))))</f>
        <v/>
      </c>
      <c r="F82" s="1" t="str">
        <f aca="false">IF(E82="","",IF(E82="確認済み",0,1))</f>
        <v/>
      </c>
      <c r="G82" s="8" t="str">
        <f aca="false">IF(COUNTA(A82:D82)=0,"",IF(AND(ISTEXT(B82),LEN(B82)=8,EXACT(LEFT(B82,4),"ADV-"),ISNUMBER(FIND(MID(B82,5,1)&amp;"x","0x1x2x3x4x5x6x7x8x9x")),ISNUMBER(FIND(MID(B82,6,1)&amp;"x","0x1x2x3x4x5x6x7x8x9x")),ISNUMBER(FIND(MID(B82,7,1)&amp;"x","0x1x2x3x4x5x6x7x8x9x")),ISNUMBER(FIND(MID(B82,8,1)&amp;"x","0x1x2x3x4x5x6x7x8x9x"))),IF(COUNTIFS(立替明細!$A$8:$A$57,B82)=1,INDEX(立替明細!$B$8:$B$57,MATCH(B82,立替明細!$A$8:$A$57,0)),NA()),NA()))</f>
        <v/>
      </c>
      <c r="H82" s="4" t="str">
        <f aca="false">IF(E82="","",IF(OR(F82&lt;&gt;0,精算状況!$I$3&lt;&gt;0),NA(),IF(C82&lt;=精算状況!$B$3,D82,0)))</f>
        <v/>
      </c>
      <c r="I82" s="1" t="str">
        <f aca="false">IF(E82="","",IF(F82&lt;&gt;0,0,IF(精算状況!$I$3&lt;&gt;0,0,IF(AND(ISNUMBER(H82),H82=IF(C82&lt;=精算状況!$B$3,D82,0)),0,1))))</f>
        <v/>
      </c>
    </row>
    <row r="83" customFormat="false" ht="32" hidden="false" customHeight="true" outlineLevel="0" collapsed="false">
      <c r="A83" s="10"/>
      <c r="B83" s="10"/>
      <c r="C83" s="3"/>
      <c r="D83" s="12"/>
      <c r="E83" s="1" t="str">
        <f aca="false">IF(COUNTA(A83:D83)=0,"",IF(NOT(AND(ISTEXT(A83),LEN(A83)=8,EXACT(LEFT(A83,4),"SET-"),ISNUMBER(FIND(MID(A83,5,1)&amp;"x","0x1x2x3x4x5x6x7x8x9x")),ISNUMBER(FIND(MID(A83,6,1)&amp;"x","0x1x2x3x4x5x6x7x8x9x")),ISNUMBER(FIND(MID(A83,7,1)&amp;"x","0x1x2x3x4x5x6x7x8x9x")),ISNUMBER(FIND(MID(A83,8,1)&amp;"x","0x1x2x3x4x5x6x7x8x9x")))),"IDはSET-と半角数字4桁",IF(COUNTIFS($A$8:$A$107,A83)&gt;1,"受取IDが重複",IF(NOT(AND(ISTEXT(B83),LEN(B83)=8,EXACT(LEFT(B83,4),"ADV-"),ISNUMBER(FIND(MID(B83,5,1)&amp;"x","0x1x2x3x4x5x6x7x8x9x")),ISNUMBER(FIND(MID(B83,6,1)&amp;"x","0x1x2x3x4x5x6x7x8x9x")),ISNUMBER(FIND(MID(B83,7,1)&amp;"x","0x1x2x3x4x5x6x7x8x9x")),ISNUMBER(FIND(MID(B83,8,1)&amp;"x","0x1x2x3x4x5x6x7x8x9x")))),"立替IDの形式を確認",IF(COUNTIFS(立替明細!$A$8:$A$57,B83)&lt;&gt;1,"立替IDが不明・重複",IF(NOT(AND(ISNUMBER(C83),C83&gt;=43831,C83&lt;=73050,C83=INT(C83))),"受取日を確認",IF(NOT(AND(ISNUMBER(D83),D83&gt;=0,D83&lt;=1000000000,D83=INT(D83))),"受取額を確認（空欄不可）",IF(C83&lt;G83,"受取日が支出日より前","確認済み"))))))))</f>
        <v/>
      </c>
      <c r="F83" s="1" t="str">
        <f aca="false">IF(E83="","",IF(E83="確認済み",0,1))</f>
        <v/>
      </c>
      <c r="G83" s="8" t="str">
        <f aca="false">IF(COUNTA(A83:D83)=0,"",IF(AND(ISTEXT(B83),LEN(B83)=8,EXACT(LEFT(B83,4),"ADV-"),ISNUMBER(FIND(MID(B83,5,1)&amp;"x","0x1x2x3x4x5x6x7x8x9x")),ISNUMBER(FIND(MID(B83,6,1)&amp;"x","0x1x2x3x4x5x6x7x8x9x")),ISNUMBER(FIND(MID(B83,7,1)&amp;"x","0x1x2x3x4x5x6x7x8x9x")),ISNUMBER(FIND(MID(B83,8,1)&amp;"x","0x1x2x3x4x5x6x7x8x9x"))),IF(COUNTIFS(立替明細!$A$8:$A$57,B83)=1,INDEX(立替明細!$B$8:$B$57,MATCH(B83,立替明細!$A$8:$A$57,0)),NA()),NA()))</f>
        <v/>
      </c>
      <c r="H83" s="4" t="str">
        <f aca="false">IF(E83="","",IF(OR(F83&lt;&gt;0,精算状況!$I$3&lt;&gt;0),NA(),IF(C83&lt;=精算状況!$B$3,D83,0)))</f>
        <v/>
      </c>
      <c r="I83" s="1" t="str">
        <f aca="false">IF(E83="","",IF(F83&lt;&gt;0,0,IF(精算状況!$I$3&lt;&gt;0,0,IF(AND(ISNUMBER(H83),H83=IF(C83&lt;=精算状況!$B$3,D83,0)),0,1))))</f>
        <v/>
      </c>
    </row>
    <row r="84" customFormat="false" ht="32" hidden="false" customHeight="true" outlineLevel="0" collapsed="false">
      <c r="A84" s="10"/>
      <c r="B84" s="10"/>
      <c r="C84" s="3"/>
      <c r="D84" s="12"/>
      <c r="E84" s="1" t="str">
        <f aca="false">IF(COUNTA(A84:D84)=0,"",IF(NOT(AND(ISTEXT(A84),LEN(A84)=8,EXACT(LEFT(A84,4),"SET-"),ISNUMBER(FIND(MID(A84,5,1)&amp;"x","0x1x2x3x4x5x6x7x8x9x")),ISNUMBER(FIND(MID(A84,6,1)&amp;"x","0x1x2x3x4x5x6x7x8x9x")),ISNUMBER(FIND(MID(A84,7,1)&amp;"x","0x1x2x3x4x5x6x7x8x9x")),ISNUMBER(FIND(MID(A84,8,1)&amp;"x","0x1x2x3x4x5x6x7x8x9x")))),"IDはSET-と半角数字4桁",IF(COUNTIFS($A$8:$A$107,A84)&gt;1,"受取IDが重複",IF(NOT(AND(ISTEXT(B84),LEN(B84)=8,EXACT(LEFT(B84,4),"ADV-"),ISNUMBER(FIND(MID(B84,5,1)&amp;"x","0x1x2x3x4x5x6x7x8x9x")),ISNUMBER(FIND(MID(B84,6,1)&amp;"x","0x1x2x3x4x5x6x7x8x9x")),ISNUMBER(FIND(MID(B84,7,1)&amp;"x","0x1x2x3x4x5x6x7x8x9x")),ISNUMBER(FIND(MID(B84,8,1)&amp;"x","0x1x2x3x4x5x6x7x8x9x")))),"立替IDの形式を確認",IF(COUNTIFS(立替明細!$A$8:$A$57,B84)&lt;&gt;1,"立替IDが不明・重複",IF(NOT(AND(ISNUMBER(C84),C84&gt;=43831,C84&lt;=73050,C84=INT(C84))),"受取日を確認",IF(NOT(AND(ISNUMBER(D84),D84&gt;=0,D84&lt;=1000000000,D84=INT(D84))),"受取額を確認（空欄不可）",IF(C84&lt;G84,"受取日が支出日より前","確認済み"))))))))</f>
        <v/>
      </c>
      <c r="F84" s="1" t="str">
        <f aca="false">IF(E84="","",IF(E84="確認済み",0,1))</f>
        <v/>
      </c>
      <c r="G84" s="8" t="str">
        <f aca="false">IF(COUNTA(A84:D84)=0,"",IF(AND(ISTEXT(B84),LEN(B84)=8,EXACT(LEFT(B84,4),"ADV-"),ISNUMBER(FIND(MID(B84,5,1)&amp;"x","0x1x2x3x4x5x6x7x8x9x")),ISNUMBER(FIND(MID(B84,6,1)&amp;"x","0x1x2x3x4x5x6x7x8x9x")),ISNUMBER(FIND(MID(B84,7,1)&amp;"x","0x1x2x3x4x5x6x7x8x9x")),ISNUMBER(FIND(MID(B84,8,1)&amp;"x","0x1x2x3x4x5x6x7x8x9x"))),IF(COUNTIFS(立替明細!$A$8:$A$57,B84)=1,INDEX(立替明細!$B$8:$B$57,MATCH(B84,立替明細!$A$8:$A$57,0)),NA()),NA()))</f>
        <v/>
      </c>
      <c r="H84" s="4" t="str">
        <f aca="false">IF(E84="","",IF(OR(F84&lt;&gt;0,精算状況!$I$3&lt;&gt;0),NA(),IF(C84&lt;=精算状況!$B$3,D84,0)))</f>
        <v/>
      </c>
      <c r="I84" s="1" t="str">
        <f aca="false">IF(E84="","",IF(F84&lt;&gt;0,0,IF(精算状況!$I$3&lt;&gt;0,0,IF(AND(ISNUMBER(H84),H84=IF(C84&lt;=精算状況!$B$3,D84,0)),0,1))))</f>
        <v/>
      </c>
    </row>
    <row r="85" customFormat="false" ht="32" hidden="false" customHeight="true" outlineLevel="0" collapsed="false">
      <c r="A85" s="10"/>
      <c r="B85" s="10"/>
      <c r="C85" s="3"/>
      <c r="D85" s="12"/>
      <c r="E85" s="1" t="str">
        <f aca="false">IF(COUNTA(A85:D85)=0,"",IF(NOT(AND(ISTEXT(A85),LEN(A85)=8,EXACT(LEFT(A85,4),"SET-"),ISNUMBER(FIND(MID(A85,5,1)&amp;"x","0x1x2x3x4x5x6x7x8x9x")),ISNUMBER(FIND(MID(A85,6,1)&amp;"x","0x1x2x3x4x5x6x7x8x9x")),ISNUMBER(FIND(MID(A85,7,1)&amp;"x","0x1x2x3x4x5x6x7x8x9x")),ISNUMBER(FIND(MID(A85,8,1)&amp;"x","0x1x2x3x4x5x6x7x8x9x")))),"IDはSET-と半角数字4桁",IF(COUNTIFS($A$8:$A$107,A85)&gt;1,"受取IDが重複",IF(NOT(AND(ISTEXT(B85),LEN(B85)=8,EXACT(LEFT(B85,4),"ADV-"),ISNUMBER(FIND(MID(B85,5,1)&amp;"x","0x1x2x3x4x5x6x7x8x9x")),ISNUMBER(FIND(MID(B85,6,1)&amp;"x","0x1x2x3x4x5x6x7x8x9x")),ISNUMBER(FIND(MID(B85,7,1)&amp;"x","0x1x2x3x4x5x6x7x8x9x")),ISNUMBER(FIND(MID(B85,8,1)&amp;"x","0x1x2x3x4x5x6x7x8x9x")))),"立替IDの形式を確認",IF(COUNTIFS(立替明細!$A$8:$A$57,B85)&lt;&gt;1,"立替IDが不明・重複",IF(NOT(AND(ISNUMBER(C85),C85&gt;=43831,C85&lt;=73050,C85=INT(C85))),"受取日を確認",IF(NOT(AND(ISNUMBER(D85),D85&gt;=0,D85&lt;=1000000000,D85=INT(D85))),"受取額を確認（空欄不可）",IF(C85&lt;G85,"受取日が支出日より前","確認済み"))))))))</f>
        <v/>
      </c>
      <c r="F85" s="1" t="str">
        <f aca="false">IF(E85="","",IF(E85="確認済み",0,1))</f>
        <v/>
      </c>
      <c r="G85" s="8" t="str">
        <f aca="false">IF(COUNTA(A85:D85)=0,"",IF(AND(ISTEXT(B85),LEN(B85)=8,EXACT(LEFT(B85,4),"ADV-"),ISNUMBER(FIND(MID(B85,5,1)&amp;"x","0x1x2x3x4x5x6x7x8x9x")),ISNUMBER(FIND(MID(B85,6,1)&amp;"x","0x1x2x3x4x5x6x7x8x9x")),ISNUMBER(FIND(MID(B85,7,1)&amp;"x","0x1x2x3x4x5x6x7x8x9x")),ISNUMBER(FIND(MID(B85,8,1)&amp;"x","0x1x2x3x4x5x6x7x8x9x"))),IF(COUNTIFS(立替明細!$A$8:$A$57,B85)=1,INDEX(立替明細!$B$8:$B$57,MATCH(B85,立替明細!$A$8:$A$57,0)),NA()),NA()))</f>
        <v/>
      </c>
      <c r="H85" s="4" t="str">
        <f aca="false">IF(E85="","",IF(OR(F85&lt;&gt;0,精算状況!$I$3&lt;&gt;0),NA(),IF(C85&lt;=精算状況!$B$3,D85,0)))</f>
        <v/>
      </c>
      <c r="I85" s="1" t="str">
        <f aca="false">IF(E85="","",IF(F85&lt;&gt;0,0,IF(精算状況!$I$3&lt;&gt;0,0,IF(AND(ISNUMBER(H85),H85=IF(C85&lt;=精算状況!$B$3,D85,0)),0,1))))</f>
        <v/>
      </c>
    </row>
    <row r="86" customFormat="false" ht="32" hidden="false" customHeight="true" outlineLevel="0" collapsed="false">
      <c r="A86" s="10"/>
      <c r="B86" s="10"/>
      <c r="C86" s="3"/>
      <c r="D86" s="12"/>
      <c r="E86" s="1" t="str">
        <f aca="false">IF(COUNTA(A86:D86)=0,"",IF(NOT(AND(ISTEXT(A86),LEN(A86)=8,EXACT(LEFT(A86,4),"SET-"),ISNUMBER(FIND(MID(A86,5,1)&amp;"x","0x1x2x3x4x5x6x7x8x9x")),ISNUMBER(FIND(MID(A86,6,1)&amp;"x","0x1x2x3x4x5x6x7x8x9x")),ISNUMBER(FIND(MID(A86,7,1)&amp;"x","0x1x2x3x4x5x6x7x8x9x")),ISNUMBER(FIND(MID(A86,8,1)&amp;"x","0x1x2x3x4x5x6x7x8x9x")))),"IDはSET-と半角数字4桁",IF(COUNTIFS($A$8:$A$107,A86)&gt;1,"受取IDが重複",IF(NOT(AND(ISTEXT(B86),LEN(B86)=8,EXACT(LEFT(B86,4),"ADV-"),ISNUMBER(FIND(MID(B86,5,1)&amp;"x","0x1x2x3x4x5x6x7x8x9x")),ISNUMBER(FIND(MID(B86,6,1)&amp;"x","0x1x2x3x4x5x6x7x8x9x")),ISNUMBER(FIND(MID(B86,7,1)&amp;"x","0x1x2x3x4x5x6x7x8x9x")),ISNUMBER(FIND(MID(B86,8,1)&amp;"x","0x1x2x3x4x5x6x7x8x9x")))),"立替IDの形式を確認",IF(COUNTIFS(立替明細!$A$8:$A$57,B86)&lt;&gt;1,"立替IDが不明・重複",IF(NOT(AND(ISNUMBER(C86),C86&gt;=43831,C86&lt;=73050,C86=INT(C86))),"受取日を確認",IF(NOT(AND(ISNUMBER(D86),D86&gt;=0,D86&lt;=1000000000,D86=INT(D86))),"受取額を確認（空欄不可）",IF(C86&lt;G86,"受取日が支出日より前","確認済み"))))))))</f>
        <v/>
      </c>
      <c r="F86" s="1" t="str">
        <f aca="false">IF(E86="","",IF(E86="確認済み",0,1))</f>
        <v/>
      </c>
      <c r="G86" s="8" t="str">
        <f aca="false">IF(COUNTA(A86:D86)=0,"",IF(AND(ISTEXT(B86),LEN(B86)=8,EXACT(LEFT(B86,4),"ADV-"),ISNUMBER(FIND(MID(B86,5,1)&amp;"x","0x1x2x3x4x5x6x7x8x9x")),ISNUMBER(FIND(MID(B86,6,1)&amp;"x","0x1x2x3x4x5x6x7x8x9x")),ISNUMBER(FIND(MID(B86,7,1)&amp;"x","0x1x2x3x4x5x6x7x8x9x")),ISNUMBER(FIND(MID(B86,8,1)&amp;"x","0x1x2x3x4x5x6x7x8x9x"))),IF(COUNTIFS(立替明細!$A$8:$A$57,B86)=1,INDEX(立替明細!$B$8:$B$57,MATCH(B86,立替明細!$A$8:$A$57,0)),NA()),NA()))</f>
        <v/>
      </c>
      <c r="H86" s="4" t="str">
        <f aca="false">IF(E86="","",IF(OR(F86&lt;&gt;0,精算状況!$I$3&lt;&gt;0),NA(),IF(C86&lt;=精算状況!$B$3,D86,0)))</f>
        <v/>
      </c>
      <c r="I86" s="1" t="str">
        <f aca="false">IF(E86="","",IF(F86&lt;&gt;0,0,IF(精算状況!$I$3&lt;&gt;0,0,IF(AND(ISNUMBER(H86),H86=IF(C86&lt;=精算状況!$B$3,D86,0)),0,1))))</f>
        <v/>
      </c>
    </row>
    <row r="87" customFormat="false" ht="32" hidden="false" customHeight="true" outlineLevel="0" collapsed="false">
      <c r="A87" s="10"/>
      <c r="B87" s="10"/>
      <c r="C87" s="3"/>
      <c r="D87" s="12"/>
      <c r="E87" s="1" t="str">
        <f aca="false">IF(COUNTA(A87:D87)=0,"",IF(NOT(AND(ISTEXT(A87),LEN(A87)=8,EXACT(LEFT(A87,4),"SET-"),ISNUMBER(FIND(MID(A87,5,1)&amp;"x","0x1x2x3x4x5x6x7x8x9x")),ISNUMBER(FIND(MID(A87,6,1)&amp;"x","0x1x2x3x4x5x6x7x8x9x")),ISNUMBER(FIND(MID(A87,7,1)&amp;"x","0x1x2x3x4x5x6x7x8x9x")),ISNUMBER(FIND(MID(A87,8,1)&amp;"x","0x1x2x3x4x5x6x7x8x9x")))),"IDはSET-と半角数字4桁",IF(COUNTIFS($A$8:$A$107,A87)&gt;1,"受取IDが重複",IF(NOT(AND(ISTEXT(B87),LEN(B87)=8,EXACT(LEFT(B87,4),"ADV-"),ISNUMBER(FIND(MID(B87,5,1)&amp;"x","0x1x2x3x4x5x6x7x8x9x")),ISNUMBER(FIND(MID(B87,6,1)&amp;"x","0x1x2x3x4x5x6x7x8x9x")),ISNUMBER(FIND(MID(B87,7,1)&amp;"x","0x1x2x3x4x5x6x7x8x9x")),ISNUMBER(FIND(MID(B87,8,1)&amp;"x","0x1x2x3x4x5x6x7x8x9x")))),"立替IDの形式を確認",IF(COUNTIFS(立替明細!$A$8:$A$57,B87)&lt;&gt;1,"立替IDが不明・重複",IF(NOT(AND(ISNUMBER(C87),C87&gt;=43831,C87&lt;=73050,C87=INT(C87))),"受取日を確認",IF(NOT(AND(ISNUMBER(D87),D87&gt;=0,D87&lt;=1000000000,D87=INT(D87))),"受取額を確認（空欄不可）",IF(C87&lt;G87,"受取日が支出日より前","確認済み"))))))))</f>
        <v/>
      </c>
      <c r="F87" s="1" t="str">
        <f aca="false">IF(E87="","",IF(E87="確認済み",0,1))</f>
        <v/>
      </c>
      <c r="G87" s="8" t="str">
        <f aca="false">IF(COUNTA(A87:D87)=0,"",IF(AND(ISTEXT(B87),LEN(B87)=8,EXACT(LEFT(B87,4),"ADV-"),ISNUMBER(FIND(MID(B87,5,1)&amp;"x","0x1x2x3x4x5x6x7x8x9x")),ISNUMBER(FIND(MID(B87,6,1)&amp;"x","0x1x2x3x4x5x6x7x8x9x")),ISNUMBER(FIND(MID(B87,7,1)&amp;"x","0x1x2x3x4x5x6x7x8x9x")),ISNUMBER(FIND(MID(B87,8,1)&amp;"x","0x1x2x3x4x5x6x7x8x9x"))),IF(COUNTIFS(立替明細!$A$8:$A$57,B87)=1,INDEX(立替明細!$B$8:$B$57,MATCH(B87,立替明細!$A$8:$A$57,0)),NA()),NA()))</f>
        <v/>
      </c>
      <c r="H87" s="4" t="str">
        <f aca="false">IF(E87="","",IF(OR(F87&lt;&gt;0,精算状況!$I$3&lt;&gt;0),NA(),IF(C87&lt;=精算状況!$B$3,D87,0)))</f>
        <v/>
      </c>
      <c r="I87" s="1" t="str">
        <f aca="false">IF(E87="","",IF(F87&lt;&gt;0,0,IF(精算状況!$I$3&lt;&gt;0,0,IF(AND(ISNUMBER(H87),H87=IF(C87&lt;=精算状況!$B$3,D87,0)),0,1))))</f>
        <v/>
      </c>
    </row>
    <row r="88" customFormat="false" ht="32" hidden="false" customHeight="true" outlineLevel="0" collapsed="false">
      <c r="A88" s="10"/>
      <c r="B88" s="10"/>
      <c r="C88" s="3"/>
      <c r="D88" s="12"/>
      <c r="E88" s="1" t="str">
        <f aca="false">IF(COUNTA(A88:D88)=0,"",IF(NOT(AND(ISTEXT(A88),LEN(A88)=8,EXACT(LEFT(A88,4),"SET-"),ISNUMBER(FIND(MID(A88,5,1)&amp;"x","0x1x2x3x4x5x6x7x8x9x")),ISNUMBER(FIND(MID(A88,6,1)&amp;"x","0x1x2x3x4x5x6x7x8x9x")),ISNUMBER(FIND(MID(A88,7,1)&amp;"x","0x1x2x3x4x5x6x7x8x9x")),ISNUMBER(FIND(MID(A88,8,1)&amp;"x","0x1x2x3x4x5x6x7x8x9x")))),"IDはSET-と半角数字4桁",IF(COUNTIFS($A$8:$A$107,A88)&gt;1,"受取IDが重複",IF(NOT(AND(ISTEXT(B88),LEN(B88)=8,EXACT(LEFT(B88,4),"ADV-"),ISNUMBER(FIND(MID(B88,5,1)&amp;"x","0x1x2x3x4x5x6x7x8x9x")),ISNUMBER(FIND(MID(B88,6,1)&amp;"x","0x1x2x3x4x5x6x7x8x9x")),ISNUMBER(FIND(MID(B88,7,1)&amp;"x","0x1x2x3x4x5x6x7x8x9x")),ISNUMBER(FIND(MID(B88,8,1)&amp;"x","0x1x2x3x4x5x6x7x8x9x")))),"立替IDの形式を確認",IF(COUNTIFS(立替明細!$A$8:$A$57,B88)&lt;&gt;1,"立替IDが不明・重複",IF(NOT(AND(ISNUMBER(C88),C88&gt;=43831,C88&lt;=73050,C88=INT(C88))),"受取日を確認",IF(NOT(AND(ISNUMBER(D88),D88&gt;=0,D88&lt;=1000000000,D88=INT(D88))),"受取額を確認（空欄不可）",IF(C88&lt;G88,"受取日が支出日より前","確認済み"))))))))</f>
        <v/>
      </c>
      <c r="F88" s="1" t="str">
        <f aca="false">IF(E88="","",IF(E88="確認済み",0,1))</f>
        <v/>
      </c>
      <c r="G88" s="8" t="str">
        <f aca="false">IF(COUNTA(A88:D88)=0,"",IF(AND(ISTEXT(B88),LEN(B88)=8,EXACT(LEFT(B88,4),"ADV-"),ISNUMBER(FIND(MID(B88,5,1)&amp;"x","0x1x2x3x4x5x6x7x8x9x")),ISNUMBER(FIND(MID(B88,6,1)&amp;"x","0x1x2x3x4x5x6x7x8x9x")),ISNUMBER(FIND(MID(B88,7,1)&amp;"x","0x1x2x3x4x5x6x7x8x9x")),ISNUMBER(FIND(MID(B88,8,1)&amp;"x","0x1x2x3x4x5x6x7x8x9x"))),IF(COUNTIFS(立替明細!$A$8:$A$57,B88)=1,INDEX(立替明細!$B$8:$B$57,MATCH(B88,立替明細!$A$8:$A$57,0)),NA()),NA()))</f>
        <v/>
      </c>
      <c r="H88" s="4" t="str">
        <f aca="false">IF(E88="","",IF(OR(F88&lt;&gt;0,精算状況!$I$3&lt;&gt;0),NA(),IF(C88&lt;=精算状況!$B$3,D88,0)))</f>
        <v/>
      </c>
      <c r="I88" s="1" t="str">
        <f aca="false">IF(E88="","",IF(F88&lt;&gt;0,0,IF(精算状況!$I$3&lt;&gt;0,0,IF(AND(ISNUMBER(H88),H88=IF(C88&lt;=精算状況!$B$3,D88,0)),0,1))))</f>
        <v/>
      </c>
    </row>
    <row r="89" customFormat="false" ht="32" hidden="false" customHeight="true" outlineLevel="0" collapsed="false">
      <c r="A89" s="10"/>
      <c r="B89" s="10"/>
      <c r="C89" s="3"/>
      <c r="D89" s="12"/>
      <c r="E89" s="1" t="str">
        <f aca="false">IF(COUNTA(A89:D89)=0,"",IF(NOT(AND(ISTEXT(A89),LEN(A89)=8,EXACT(LEFT(A89,4),"SET-"),ISNUMBER(FIND(MID(A89,5,1)&amp;"x","0x1x2x3x4x5x6x7x8x9x")),ISNUMBER(FIND(MID(A89,6,1)&amp;"x","0x1x2x3x4x5x6x7x8x9x")),ISNUMBER(FIND(MID(A89,7,1)&amp;"x","0x1x2x3x4x5x6x7x8x9x")),ISNUMBER(FIND(MID(A89,8,1)&amp;"x","0x1x2x3x4x5x6x7x8x9x")))),"IDはSET-と半角数字4桁",IF(COUNTIFS($A$8:$A$107,A89)&gt;1,"受取IDが重複",IF(NOT(AND(ISTEXT(B89),LEN(B89)=8,EXACT(LEFT(B89,4),"ADV-"),ISNUMBER(FIND(MID(B89,5,1)&amp;"x","0x1x2x3x4x5x6x7x8x9x")),ISNUMBER(FIND(MID(B89,6,1)&amp;"x","0x1x2x3x4x5x6x7x8x9x")),ISNUMBER(FIND(MID(B89,7,1)&amp;"x","0x1x2x3x4x5x6x7x8x9x")),ISNUMBER(FIND(MID(B89,8,1)&amp;"x","0x1x2x3x4x5x6x7x8x9x")))),"立替IDの形式を確認",IF(COUNTIFS(立替明細!$A$8:$A$57,B89)&lt;&gt;1,"立替IDが不明・重複",IF(NOT(AND(ISNUMBER(C89),C89&gt;=43831,C89&lt;=73050,C89=INT(C89))),"受取日を確認",IF(NOT(AND(ISNUMBER(D89),D89&gt;=0,D89&lt;=1000000000,D89=INT(D89))),"受取額を確認（空欄不可）",IF(C89&lt;G89,"受取日が支出日より前","確認済み"))))))))</f>
        <v/>
      </c>
      <c r="F89" s="1" t="str">
        <f aca="false">IF(E89="","",IF(E89="確認済み",0,1))</f>
        <v/>
      </c>
      <c r="G89" s="8" t="str">
        <f aca="false">IF(COUNTA(A89:D89)=0,"",IF(AND(ISTEXT(B89),LEN(B89)=8,EXACT(LEFT(B89,4),"ADV-"),ISNUMBER(FIND(MID(B89,5,1)&amp;"x","0x1x2x3x4x5x6x7x8x9x")),ISNUMBER(FIND(MID(B89,6,1)&amp;"x","0x1x2x3x4x5x6x7x8x9x")),ISNUMBER(FIND(MID(B89,7,1)&amp;"x","0x1x2x3x4x5x6x7x8x9x")),ISNUMBER(FIND(MID(B89,8,1)&amp;"x","0x1x2x3x4x5x6x7x8x9x"))),IF(COUNTIFS(立替明細!$A$8:$A$57,B89)=1,INDEX(立替明細!$B$8:$B$57,MATCH(B89,立替明細!$A$8:$A$57,0)),NA()),NA()))</f>
        <v/>
      </c>
      <c r="H89" s="4" t="str">
        <f aca="false">IF(E89="","",IF(OR(F89&lt;&gt;0,精算状況!$I$3&lt;&gt;0),NA(),IF(C89&lt;=精算状況!$B$3,D89,0)))</f>
        <v/>
      </c>
      <c r="I89" s="1" t="str">
        <f aca="false">IF(E89="","",IF(F89&lt;&gt;0,0,IF(精算状況!$I$3&lt;&gt;0,0,IF(AND(ISNUMBER(H89),H89=IF(C89&lt;=精算状況!$B$3,D89,0)),0,1))))</f>
        <v/>
      </c>
    </row>
    <row r="90" customFormat="false" ht="32" hidden="false" customHeight="true" outlineLevel="0" collapsed="false">
      <c r="A90" s="10"/>
      <c r="B90" s="10"/>
      <c r="C90" s="3"/>
      <c r="D90" s="12"/>
      <c r="E90" s="1" t="str">
        <f aca="false">IF(COUNTA(A90:D90)=0,"",IF(NOT(AND(ISTEXT(A90),LEN(A90)=8,EXACT(LEFT(A90,4),"SET-"),ISNUMBER(FIND(MID(A90,5,1)&amp;"x","0x1x2x3x4x5x6x7x8x9x")),ISNUMBER(FIND(MID(A90,6,1)&amp;"x","0x1x2x3x4x5x6x7x8x9x")),ISNUMBER(FIND(MID(A90,7,1)&amp;"x","0x1x2x3x4x5x6x7x8x9x")),ISNUMBER(FIND(MID(A90,8,1)&amp;"x","0x1x2x3x4x5x6x7x8x9x")))),"IDはSET-と半角数字4桁",IF(COUNTIFS($A$8:$A$107,A90)&gt;1,"受取IDが重複",IF(NOT(AND(ISTEXT(B90),LEN(B90)=8,EXACT(LEFT(B90,4),"ADV-"),ISNUMBER(FIND(MID(B90,5,1)&amp;"x","0x1x2x3x4x5x6x7x8x9x")),ISNUMBER(FIND(MID(B90,6,1)&amp;"x","0x1x2x3x4x5x6x7x8x9x")),ISNUMBER(FIND(MID(B90,7,1)&amp;"x","0x1x2x3x4x5x6x7x8x9x")),ISNUMBER(FIND(MID(B90,8,1)&amp;"x","0x1x2x3x4x5x6x7x8x9x")))),"立替IDの形式を確認",IF(COUNTIFS(立替明細!$A$8:$A$57,B90)&lt;&gt;1,"立替IDが不明・重複",IF(NOT(AND(ISNUMBER(C90),C90&gt;=43831,C90&lt;=73050,C90=INT(C90))),"受取日を確認",IF(NOT(AND(ISNUMBER(D90),D90&gt;=0,D90&lt;=1000000000,D90=INT(D90))),"受取額を確認（空欄不可）",IF(C90&lt;G90,"受取日が支出日より前","確認済み"))))))))</f>
        <v/>
      </c>
      <c r="F90" s="1" t="str">
        <f aca="false">IF(E90="","",IF(E90="確認済み",0,1))</f>
        <v/>
      </c>
      <c r="G90" s="8" t="str">
        <f aca="false">IF(COUNTA(A90:D90)=0,"",IF(AND(ISTEXT(B90),LEN(B90)=8,EXACT(LEFT(B90,4),"ADV-"),ISNUMBER(FIND(MID(B90,5,1)&amp;"x","0x1x2x3x4x5x6x7x8x9x")),ISNUMBER(FIND(MID(B90,6,1)&amp;"x","0x1x2x3x4x5x6x7x8x9x")),ISNUMBER(FIND(MID(B90,7,1)&amp;"x","0x1x2x3x4x5x6x7x8x9x")),ISNUMBER(FIND(MID(B90,8,1)&amp;"x","0x1x2x3x4x5x6x7x8x9x"))),IF(COUNTIFS(立替明細!$A$8:$A$57,B90)=1,INDEX(立替明細!$B$8:$B$57,MATCH(B90,立替明細!$A$8:$A$57,0)),NA()),NA()))</f>
        <v/>
      </c>
      <c r="H90" s="4" t="str">
        <f aca="false">IF(E90="","",IF(OR(F90&lt;&gt;0,精算状況!$I$3&lt;&gt;0),NA(),IF(C90&lt;=精算状況!$B$3,D90,0)))</f>
        <v/>
      </c>
      <c r="I90" s="1" t="str">
        <f aca="false">IF(E90="","",IF(F90&lt;&gt;0,0,IF(精算状況!$I$3&lt;&gt;0,0,IF(AND(ISNUMBER(H90),H90=IF(C90&lt;=精算状況!$B$3,D90,0)),0,1))))</f>
        <v/>
      </c>
    </row>
    <row r="91" customFormat="false" ht="32" hidden="false" customHeight="true" outlineLevel="0" collapsed="false">
      <c r="A91" s="10"/>
      <c r="B91" s="10"/>
      <c r="C91" s="3"/>
      <c r="D91" s="12"/>
      <c r="E91" s="1" t="str">
        <f aca="false">IF(COUNTA(A91:D91)=0,"",IF(NOT(AND(ISTEXT(A91),LEN(A91)=8,EXACT(LEFT(A91,4),"SET-"),ISNUMBER(FIND(MID(A91,5,1)&amp;"x","0x1x2x3x4x5x6x7x8x9x")),ISNUMBER(FIND(MID(A91,6,1)&amp;"x","0x1x2x3x4x5x6x7x8x9x")),ISNUMBER(FIND(MID(A91,7,1)&amp;"x","0x1x2x3x4x5x6x7x8x9x")),ISNUMBER(FIND(MID(A91,8,1)&amp;"x","0x1x2x3x4x5x6x7x8x9x")))),"IDはSET-と半角数字4桁",IF(COUNTIFS($A$8:$A$107,A91)&gt;1,"受取IDが重複",IF(NOT(AND(ISTEXT(B91),LEN(B91)=8,EXACT(LEFT(B91,4),"ADV-"),ISNUMBER(FIND(MID(B91,5,1)&amp;"x","0x1x2x3x4x5x6x7x8x9x")),ISNUMBER(FIND(MID(B91,6,1)&amp;"x","0x1x2x3x4x5x6x7x8x9x")),ISNUMBER(FIND(MID(B91,7,1)&amp;"x","0x1x2x3x4x5x6x7x8x9x")),ISNUMBER(FIND(MID(B91,8,1)&amp;"x","0x1x2x3x4x5x6x7x8x9x")))),"立替IDの形式を確認",IF(COUNTIFS(立替明細!$A$8:$A$57,B91)&lt;&gt;1,"立替IDが不明・重複",IF(NOT(AND(ISNUMBER(C91),C91&gt;=43831,C91&lt;=73050,C91=INT(C91))),"受取日を確認",IF(NOT(AND(ISNUMBER(D91),D91&gt;=0,D91&lt;=1000000000,D91=INT(D91))),"受取額を確認（空欄不可）",IF(C91&lt;G91,"受取日が支出日より前","確認済み"))))))))</f>
        <v/>
      </c>
      <c r="F91" s="1" t="str">
        <f aca="false">IF(E91="","",IF(E91="確認済み",0,1))</f>
        <v/>
      </c>
      <c r="G91" s="8" t="str">
        <f aca="false">IF(COUNTA(A91:D91)=0,"",IF(AND(ISTEXT(B91),LEN(B91)=8,EXACT(LEFT(B91,4),"ADV-"),ISNUMBER(FIND(MID(B91,5,1)&amp;"x","0x1x2x3x4x5x6x7x8x9x")),ISNUMBER(FIND(MID(B91,6,1)&amp;"x","0x1x2x3x4x5x6x7x8x9x")),ISNUMBER(FIND(MID(B91,7,1)&amp;"x","0x1x2x3x4x5x6x7x8x9x")),ISNUMBER(FIND(MID(B91,8,1)&amp;"x","0x1x2x3x4x5x6x7x8x9x"))),IF(COUNTIFS(立替明細!$A$8:$A$57,B91)=1,INDEX(立替明細!$B$8:$B$57,MATCH(B91,立替明細!$A$8:$A$57,0)),NA()),NA()))</f>
        <v/>
      </c>
      <c r="H91" s="4" t="str">
        <f aca="false">IF(E91="","",IF(OR(F91&lt;&gt;0,精算状況!$I$3&lt;&gt;0),NA(),IF(C91&lt;=精算状況!$B$3,D91,0)))</f>
        <v/>
      </c>
      <c r="I91" s="1" t="str">
        <f aca="false">IF(E91="","",IF(F91&lt;&gt;0,0,IF(精算状況!$I$3&lt;&gt;0,0,IF(AND(ISNUMBER(H91),H91=IF(C91&lt;=精算状況!$B$3,D91,0)),0,1))))</f>
        <v/>
      </c>
    </row>
    <row r="92" customFormat="false" ht="32" hidden="false" customHeight="true" outlineLevel="0" collapsed="false">
      <c r="A92" s="10"/>
      <c r="B92" s="10"/>
      <c r="C92" s="3"/>
      <c r="D92" s="12"/>
      <c r="E92" s="1" t="str">
        <f aca="false">IF(COUNTA(A92:D92)=0,"",IF(NOT(AND(ISTEXT(A92),LEN(A92)=8,EXACT(LEFT(A92,4),"SET-"),ISNUMBER(FIND(MID(A92,5,1)&amp;"x","0x1x2x3x4x5x6x7x8x9x")),ISNUMBER(FIND(MID(A92,6,1)&amp;"x","0x1x2x3x4x5x6x7x8x9x")),ISNUMBER(FIND(MID(A92,7,1)&amp;"x","0x1x2x3x4x5x6x7x8x9x")),ISNUMBER(FIND(MID(A92,8,1)&amp;"x","0x1x2x3x4x5x6x7x8x9x")))),"IDはSET-と半角数字4桁",IF(COUNTIFS($A$8:$A$107,A92)&gt;1,"受取IDが重複",IF(NOT(AND(ISTEXT(B92),LEN(B92)=8,EXACT(LEFT(B92,4),"ADV-"),ISNUMBER(FIND(MID(B92,5,1)&amp;"x","0x1x2x3x4x5x6x7x8x9x")),ISNUMBER(FIND(MID(B92,6,1)&amp;"x","0x1x2x3x4x5x6x7x8x9x")),ISNUMBER(FIND(MID(B92,7,1)&amp;"x","0x1x2x3x4x5x6x7x8x9x")),ISNUMBER(FIND(MID(B92,8,1)&amp;"x","0x1x2x3x4x5x6x7x8x9x")))),"立替IDの形式を確認",IF(COUNTIFS(立替明細!$A$8:$A$57,B92)&lt;&gt;1,"立替IDが不明・重複",IF(NOT(AND(ISNUMBER(C92),C92&gt;=43831,C92&lt;=73050,C92=INT(C92))),"受取日を確認",IF(NOT(AND(ISNUMBER(D92),D92&gt;=0,D92&lt;=1000000000,D92=INT(D92))),"受取額を確認（空欄不可）",IF(C92&lt;G92,"受取日が支出日より前","確認済み"))))))))</f>
        <v/>
      </c>
      <c r="F92" s="1" t="str">
        <f aca="false">IF(E92="","",IF(E92="確認済み",0,1))</f>
        <v/>
      </c>
      <c r="G92" s="8" t="str">
        <f aca="false">IF(COUNTA(A92:D92)=0,"",IF(AND(ISTEXT(B92),LEN(B92)=8,EXACT(LEFT(B92,4),"ADV-"),ISNUMBER(FIND(MID(B92,5,1)&amp;"x","0x1x2x3x4x5x6x7x8x9x")),ISNUMBER(FIND(MID(B92,6,1)&amp;"x","0x1x2x3x4x5x6x7x8x9x")),ISNUMBER(FIND(MID(B92,7,1)&amp;"x","0x1x2x3x4x5x6x7x8x9x")),ISNUMBER(FIND(MID(B92,8,1)&amp;"x","0x1x2x3x4x5x6x7x8x9x"))),IF(COUNTIFS(立替明細!$A$8:$A$57,B92)=1,INDEX(立替明細!$B$8:$B$57,MATCH(B92,立替明細!$A$8:$A$57,0)),NA()),NA()))</f>
        <v/>
      </c>
      <c r="H92" s="4" t="str">
        <f aca="false">IF(E92="","",IF(OR(F92&lt;&gt;0,精算状況!$I$3&lt;&gt;0),NA(),IF(C92&lt;=精算状況!$B$3,D92,0)))</f>
        <v/>
      </c>
      <c r="I92" s="1" t="str">
        <f aca="false">IF(E92="","",IF(F92&lt;&gt;0,0,IF(精算状況!$I$3&lt;&gt;0,0,IF(AND(ISNUMBER(H92),H92=IF(C92&lt;=精算状況!$B$3,D92,0)),0,1))))</f>
        <v/>
      </c>
    </row>
    <row r="93" customFormat="false" ht="32" hidden="false" customHeight="true" outlineLevel="0" collapsed="false">
      <c r="A93" s="10"/>
      <c r="B93" s="10"/>
      <c r="C93" s="3"/>
      <c r="D93" s="12"/>
      <c r="E93" s="1" t="str">
        <f aca="false">IF(COUNTA(A93:D93)=0,"",IF(NOT(AND(ISTEXT(A93),LEN(A93)=8,EXACT(LEFT(A93,4),"SET-"),ISNUMBER(FIND(MID(A93,5,1)&amp;"x","0x1x2x3x4x5x6x7x8x9x")),ISNUMBER(FIND(MID(A93,6,1)&amp;"x","0x1x2x3x4x5x6x7x8x9x")),ISNUMBER(FIND(MID(A93,7,1)&amp;"x","0x1x2x3x4x5x6x7x8x9x")),ISNUMBER(FIND(MID(A93,8,1)&amp;"x","0x1x2x3x4x5x6x7x8x9x")))),"IDはSET-と半角数字4桁",IF(COUNTIFS($A$8:$A$107,A93)&gt;1,"受取IDが重複",IF(NOT(AND(ISTEXT(B93),LEN(B93)=8,EXACT(LEFT(B93,4),"ADV-"),ISNUMBER(FIND(MID(B93,5,1)&amp;"x","0x1x2x3x4x5x6x7x8x9x")),ISNUMBER(FIND(MID(B93,6,1)&amp;"x","0x1x2x3x4x5x6x7x8x9x")),ISNUMBER(FIND(MID(B93,7,1)&amp;"x","0x1x2x3x4x5x6x7x8x9x")),ISNUMBER(FIND(MID(B93,8,1)&amp;"x","0x1x2x3x4x5x6x7x8x9x")))),"立替IDの形式を確認",IF(COUNTIFS(立替明細!$A$8:$A$57,B93)&lt;&gt;1,"立替IDが不明・重複",IF(NOT(AND(ISNUMBER(C93),C93&gt;=43831,C93&lt;=73050,C93=INT(C93))),"受取日を確認",IF(NOT(AND(ISNUMBER(D93),D93&gt;=0,D93&lt;=1000000000,D93=INT(D93))),"受取額を確認（空欄不可）",IF(C93&lt;G93,"受取日が支出日より前","確認済み"))))))))</f>
        <v/>
      </c>
      <c r="F93" s="1" t="str">
        <f aca="false">IF(E93="","",IF(E93="確認済み",0,1))</f>
        <v/>
      </c>
      <c r="G93" s="8" t="str">
        <f aca="false">IF(COUNTA(A93:D93)=0,"",IF(AND(ISTEXT(B93),LEN(B93)=8,EXACT(LEFT(B93,4),"ADV-"),ISNUMBER(FIND(MID(B93,5,1)&amp;"x","0x1x2x3x4x5x6x7x8x9x")),ISNUMBER(FIND(MID(B93,6,1)&amp;"x","0x1x2x3x4x5x6x7x8x9x")),ISNUMBER(FIND(MID(B93,7,1)&amp;"x","0x1x2x3x4x5x6x7x8x9x")),ISNUMBER(FIND(MID(B93,8,1)&amp;"x","0x1x2x3x4x5x6x7x8x9x"))),IF(COUNTIFS(立替明細!$A$8:$A$57,B93)=1,INDEX(立替明細!$B$8:$B$57,MATCH(B93,立替明細!$A$8:$A$57,0)),NA()),NA()))</f>
        <v/>
      </c>
      <c r="H93" s="4" t="str">
        <f aca="false">IF(E93="","",IF(OR(F93&lt;&gt;0,精算状況!$I$3&lt;&gt;0),NA(),IF(C93&lt;=精算状況!$B$3,D93,0)))</f>
        <v/>
      </c>
      <c r="I93" s="1" t="str">
        <f aca="false">IF(E93="","",IF(F93&lt;&gt;0,0,IF(精算状況!$I$3&lt;&gt;0,0,IF(AND(ISNUMBER(H93),H93=IF(C93&lt;=精算状況!$B$3,D93,0)),0,1))))</f>
        <v/>
      </c>
    </row>
    <row r="94" customFormat="false" ht="32" hidden="false" customHeight="true" outlineLevel="0" collapsed="false">
      <c r="A94" s="10"/>
      <c r="B94" s="10"/>
      <c r="C94" s="3"/>
      <c r="D94" s="12"/>
      <c r="E94" s="1" t="str">
        <f aca="false">IF(COUNTA(A94:D94)=0,"",IF(NOT(AND(ISTEXT(A94),LEN(A94)=8,EXACT(LEFT(A94,4),"SET-"),ISNUMBER(FIND(MID(A94,5,1)&amp;"x","0x1x2x3x4x5x6x7x8x9x")),ISNUMBER(FIND(MID(A94,6,1)&amp;"x","0x1x2x3x4x5x6x7x8x9x")),ISNUMBER(FIND(MID(A94,7,1)&amp;"x","0x1x2x3x4x5x6x7x8x9x")),ISNUMBER(FIND(MID(A94,8,1)&amp;"x","0x1x2x3x4x5x6x7x8x9x")))),"IDはSET-と半角数字4桁",IF(COUNTIFS($A$8:$A$107,A94)&gt;1,"受取IDが重複",IF(NOT(AND(ISTEXT(B94),LEN(B94)=8,EXACT(LEFT(B94,4),"ADV-"),ISNUMBER(FIND(MID(B94,5,1)&amp;"x","0x1x2x3x4x5x6x7x8x9x")),ISNUMBER(FIND(MID(B94,6,1)&amp;"x","0x1x2x3x4x5x6x7x8x9x")),ISNUMBER(FIND(MID(B94,7,1)&amp;"x","0x1x2x3x4x5x6x7x8x9x")),ISNUMBER(FIND(MID(B94,8,1)&amp;"x","0x1x2x3x4x5x6x7x8x9x")))),"立替IDの形式を確認",IF(COUNTIFS(立替明細!$A$8:$A$57,B94)&lt;&gt;1,"立替IDが不明・重複",IF(NOT(AND(ISNUMBER(C94),C94&gt;=43831,C94&lt;=73050,C94=INT(C94))),"受取日を確認",IF(NOT(AND(ISNUMBER(D94),D94&gt;=0,D94&lt;=1000000000,D94=INT(D94))),"受取額を確認（空欄不可）",IF(C94&lt;G94,"受取日が支出日より前","確認済み"))))))))</f>
        <v/>
      </c>
      <c r="F94" s="1" t="str">
        <f aca="false">IF(E94="","",IF(E94="確認済み",0,1))</f>
        <v/>
      </c>
      <c r="G94" s="8" t="str">
        <f aca="false">IF(COUNTA(A94:D94)=0,"",IF(AND(ISTEXT(B94),LEN(B94)=8,EXACT(LEFT(B94,4),"ADV-"),ISNUMBER(FIND(MID(B94,5,1)&amp;"x","0x1x2x3x4x5x6x7x8x9x")),ISNUMBER(FIND(MID(B94,6,1)&amp;"x","0x1x2x3x4x5x6x7x8x9x")),ISNUMBER(FIND(MID(B94,7,1)&amp;"x","0x1x2x3x4x5x6x7x8x9x")),ISNUMBER(FIND(MID(B94,8,1)&amp;"x","0x1x2x3x4x5x6x7x8x9x"))),IF(COUNTIFS(立替明細!$A$8:$A$57,B94)=1,INDEX(立替明細!$B$8:$B$57,MATCH(B94,立替明細!$A$8:$A$57,0)),NA()),NA()))</f>
        <v/>
      </c>
      <c r="H94" s="4" t="str">
        <f aca="false">IF(E94="","",IF(OR(F94&lt;&gt;0,精算状況!$I$3&lt;&gt;0),NA(),IF(C94&lt;=精算状況!$B$3,D94,0)))</f>
        <v/>
      </c>
      <c r="I94" s="1" t="str">
        <f aca="false">IF(E94="","",IF(F94&lt;&gt;0,0,IF(精算状況!$I$3&lt;&gt;0,0,IF(AND(ISNUMBER(H94),H94=IF(C94&lt;=精算状況!$B$3,D94,0)),0,1))))</f>
        <v/>
      </c>
    </row>
    <row r="95" customFormat="false" ht="32" hidden="false" customHeight="true" outlineLevel="0" collapsed="false">
      <c r="A95" s="10"/>
      <c r="B95" s="10"/>
      <c r="C95" s="3"/>
      <c r="D95" s="12"/>
      <c r="E95" s="1" t="str">
        <f aca="false">IF(COUNTA(A95:D95)=0,"",IF(NOT(AND(ISTEXT(A95),LEN(A95)=8,EXACT(LEFT(A95,4),"SET-"),ISNUMBER(FIND(MID(A95,5,1)&amp;"x","0x1x2x3x4x5x6x7x8x9x")),ISNUMBER(FIND(MID(A95,6,1)&amp;"x","0x1x2x3x4x5x6x7x8x9x")),ISNUMBER(FIND(MID(A95,7,1)&amp;"x","0x1x2x3x4x5x6x7x8x9x")),ISNUMBER(FIND(MID(A95,8,1)&amp;"x","0x1x2x3x4x5x6x7x8x9x")))),"IDはSET-と半角数字4桁",IF(COUNTIFS($A$8:$A$107,A95)&gt;1,"受取IDが重複",IF(NOT(AND(ISTEXT(B95),LEN(B95)=8,EXACT(LEFT(B95,4),"ADV-"),ISNUMBER(FIND(MID(B95,5,1)&amp;"x","0x1x2x3x4x5x6x7x8x9x")),ISNUMBER(FIND(MID(B95,6,1)&amp;"x","0x1x2x3x4x5x6x7x8x9x")),ISNUMBER(FIND(MID(B95,7,1)&amp;"x","0x1x2x3x4x5x6x7x8x9x")),ISNUMBER(FIND(MID(B95,8,1)&amp;"x","0x1x2x3x4x5x6x7x8x9x")))),"立替IDの形式を確認",IF(COUNTIFS(立替明細!$A$8:$A$57,B95)&lt;&gt;1,"立替IDが不明・重複",IF(NOT(AND(ISNUMBER(C95),C95&gt;=43831,C95&lt;=73050,C95=INT(C95))),"受取日を確認",IF(NOT(AND(ISNUMBER(D95),D95&gt;=0,D95&lt;=1000000000,D95=INT(D95))),"受取額を確認（空欄不可）",IF(C95&lt;G95,"受取日が支出日より前","確認済み"))))))))</f>
        <v/>
      </c>
      <c r="F95" s="1" t="str">
        <f aca="false">IF(E95="","",IF(E95="確認済み",0,1))</f>
        <v/>
      </c>
      <c r="G95" s="8" t="str">
        <f aca="false">IF(COUNTA(A95:D95)=0,"",IF(AND(ISTEXT(B95),LEN(B95)=8,EXACT(LEFT(B95,4),"ADV-"),ISNUMBER(FIND(MID(B95,5,1)&amp;"x","0x1x2x3x4x5x6x7x8x9x")),ISNUMBER(FIND(MID(B95,6,1)&amp;"x","0x1x2x3x4x5x6x7x8x9x")),ISNUMBER(FIND(MID(B95,7,1)&amp;"x","0x1x2x3x4x5x6x7x8x9x")),ISNUMBER(FIND(MID(B95,8,1)&amp;"x","0x1x2x3x4x5x6x7x8x9x"))),IF(COUNTIFS(立替明細!$A$8:$A$57,B95)=1,INDEX(立替明細!$B$8:$B$57,MATCH(B95,立替明細!$A$8:$A$57,0)),NA()),NA()))</f>
        <v/>
      </c>
      <c r="H95" s="4" t="str">
        <f aca="false">IF(E95="","",IF(OR(F95&lt;&gt;0,精算状況!$I$3&lt;&gt;0),NA(),IF(C95&lt;=精算状況!$B$3,D95,0)))</f>
        <v/>
      </c>
      <c r="I95" s="1" t="str">
        <f aca="false">IF(E95="","",IF(F95&lt;&gt;0,0,IF(精算状況!$I$3&lt;&gt;0,0,IF(AND(ISNUMBER(H95),H95=IF(C95&lt;=精算状況!$B$3,D95,0)),0,1))))</f>
        <v/>
      </c>
    </row>
    <row r="96" customFormat="false" ht="32" hidden="false" customHeight="true" outlineLevel="0" collapsed="false">
      <c r="A96" s="10"/>
      <c r="B96" s="10"/>
      <c r="C96" s="3"/>
      <c r="D96" s="12"/>
      <c r="E96" s="1" t="str">
        <f aca="false">IF(COUNTA(A96:D96)=0,"",IF(NOT(AND(ISTEXT(A96),LEN(A96)=8,EXACT(LEFT(A96,4),"SET-"),ISNUMBER(FIND(MID(A96,5,1)&amp;"x","0x1x2x3x4x5x6x7x8x9x")),ISNUMBER(FIND(MID(A96,6,1)&amp;"x","0x1x2x3x4x5x6x7x8x9x")),ISNUMBER(FIND(MID(A96,7,1)&amp;"x","0x1x2x3x4x5x6x7x8x9x")),ISNUMBER(FIND(MID(A96,8,1)&amp;"x","0x1x2x3x4x5x6x7x8x9x")))),"IDはSET-と半角数字4桁",IF(COUNTIFS($A$8:$A$107,A96)&gt;1,"受取IDが重複",IF(NOT(AND(ISTEXT(B96),LEN(B96)=8,EXACT(LEFT(B96,4),"ADV-"),ISNUMBER(FIND(MID(B96,5,1)&amp;"x","0x1x2x3x4x5x6x7x8x9x")),ISNUMBER(FIND(MID(B96,6,1)&amp;"x","0x1x2x3x4x5x6x7x8x9x")),ISNUMBER(FIND(MID(B96,7,1)&amp;"x","0x1x2x3x4x5x6x7x8x9x")),ISNUMBER(FIND(MID(B96,8,1)&amp;"x","0x1x2x3x4x5x6x7x8x9x")))),"立替IDの形式を確認",IF(COUNTIFS(立替明細!$A$8:$A$57,B96)&lt;&gt;1,"立替IDが不明・重複",IF(NOT(AND(ISNUMBER(C96),C96&gt;=43831,C96&lt;=73050,C96=INT(C96))),"受取日を確認",IF(NOT(AND(ISNUMBER(D96),D96&gt;=0,D96&lt;=1000000000,D96=INT(D96))),"受取額を確認（空欄不可）",IF(C96&lt;G96,"受取日が支出日より前","確認済み"))))))))</f>
        <v/>
      </c>
      <c r="F96" s="1" t="str">
        <f aca="false">IF(E96="","",IF(E96="確認済み",0,1))</f>
        <v/>
      </c>
      <c r="G96" s="8" t="str">
        <f aca="false">IF(COUNTA(A96:D96)=0,"",IF(AND(ISTEXT(B96),LEN(B96)=8,EXACT(LEFT(B96,4),"ADV-"),ISNUMBER(FIND(MID(B96,5,1)&amp;"x","0x1x2x3x4x5x6x7x8x9x")),ISNUMBER(FIND(MID(B96,6,1)&amp;"x","0x1x2x3x4x5x6x7x8x9x")),ISNUMBER(FIND(MID(B96,7,1)&amp;"x","0x1x2x3x4x5x6x7x8x9x")),ISNUMBER(FIND(MID(B96,8,1)&amp;"x","0x1x2x3x4x5x6x7x8x9x"))),IF(COUNTIFS(立替明細!$A$8:$A$57,B96)=1,INDEX(立替明細!$B$8:$B$57,MATCH(B96,立替明細!$A$8:$A$57,0)),NA()),NA()))</f>
        <v/>
      </c>
      <c r="H96" s="4" t="str">
        <f aca="false">IF(E96="","",IF(OR(F96&lt;&gt;0,精算状況!$I$3&lt;&gt;0),NA(),IF(C96&lt;=精算状況!$B$3,D96,0)))</f>
        <v/>
      </c>
      <c r="I96" s="1" t="str">
        <f aca="false">IF(E96="","",IF(F96&lt;&gt;0,0,IF(精算状況!$I$3&lt;&gt;0,0,IF(AND(ISNUMBER(H96),H96=IF(C96&lt;=精算状況!$B$3,D96,0)),0,1))))</f>
        <v/>
      </c>
    </row>
    <row r="97" customFormat="false" ht="32" hidden="false" customHeight="true" outlineLevel="0" collapsed="false">
      <c r="A97" s="10"/>
      <c r="B97" s="10"/>
      <c r="C97" s="3"/>
      <c r="D97" s="12"/>
      <c r="E97" s="1" t="str">
        <f aca="false">IF(COUNTA(A97:D97)=0,"",IF(NOT(AND(ISTEXT(A97),LEN(A97)=8,EXACT(LEFT(A97,4),"SET-"),ISNUMBER(FIND(MID(A97,5,1)&amp;"x","0x1x2x3x4x5x6x7x8x9x")),ISNUMBER(FIND(MID(A97,6,1)&amp;"x","0x1x2x3x4x5x6x7x8x9x")),ISNUMBER(FIND(MID(A97,7,1)&amp;"x","0x1x2x3x4x5x6x7x8x9x")),ISNUMBER(FIND(MID(A97,8,1)&amp;"x","0x1x2x3x4x5x6x7x8x9x")))),"IDはSET-と半角数字4桁",IF(COUNTIFS($A$8:$A$107,A97)&gt;1,"受取IDが重複",IF(NOT(AND(ISTEXT(B97),LEN(B97)=8,EXACT(LEFT(B97,4),"ADV-"),ISNUMBER(FIND(MID(B97,5,1)&amp;"x","0x1x2x3x4x5x6x7x8x9x")),ISNUMBER(FIND(MID(B97,6,1)&amp;"x","0x1x2x3x4x5x6x7x8x9x")),ISNUMBER(FIND(MID(B97,7,1)&amp;"x","0x1x2x3x4x5x6x7x8x9x")),ISNUMBER(FIND(MID(B97,8,1)&amp;"x","0x1x2x3x4x5x6x7x8x9x")))),"立替IDの形式を確認",IF(COUNTIFS(立替明細!$A$8:$A$57,B97)&lt;&gt;1,"立替IDが不明・重複",IF(NOT(AND(ISNUMBER(C97),C97&gt;=43831,C97&lt;=73050,C97=INT(C97))),"受取日を確認",IF(NOT(AND(ISNUMBER(D97),D97&gt;=0,D97&lt;=1000000000,D97=INT(D97))),"受取額を確認（空欄不可）",IF(C97&lt;G97,"受取日が支出日より前","確認済み"))))))))</f>
        <v/>
      </c>
      <c r="F97" s="1" t="str">
        <f aca="false">IF(E97="","",IF(E97="確認済み",0,1))</f>
        <v/>
      </c>
      <c r="G97" s="8" t="str">
        <f aca="false">IF(COUNTA(A97:D97)=0,"",IF(AND(ISTEXT(B97),LEN(B97)=8,EXACT(LEFT(B97,4),"ADV-"),ISNUMBER(FIND(MID(B97,5,1)&amp;"x","0x1x2x3x4x5x6x7x8x9x")),ISNUMBER(FIND(MID(B97,6,1)&amp;"x","0x1x2x3x4x5x6x7x8x9x")),ISNUMBER(FIND(MID(B97,7,1)&amp;"x","0x1x2x3x4x5x6x7x8x9x")),ISNUMBER(FIND(MID(B97,8,1)&amp;"x","0x1x2x3x4x5x6x7x8x9x"))),IF(COUNTIFS(立替明細!$A$8:$A$57,B97)=1,INDEX(立替明細!$B$8:$B$57,MATCH(B97,立替明細!$A$8:$A$57,0)),NA()),NA()))</f>
        <v/>
      </c>
      <c r="H97" s="4" t="str">
        <f aca="false">IF(E97="","",IF(OR(F97&lt;&gt;0,精算状況!$I$3&lt;&gt;0),NA(),IF(C97&lt;=精算状況!$B$3,D97,0)))</f>
        <v/>
      </c>
      <c r="I97" s="1" t="str">
        <f aca="false">IF(E97="","",IF(F97&lt;&gt;0,0,IF(精算状況!$I$3&lt;&gt;0,0,IF(AND(ISNUMBER(H97),H97=IF(C97&lt;=精算状況!$B$3,D97,0)),0,1))))</f>
        <v/>
      </c>
    </row>
    <row r="98" customFormat="false" ht="32" hidden="false" customHeight="true" outlineLevel="0" collapsed="false">
      <c r="A98" s="10"/>
      <c r="B98" s="10"/>
      <c r="C98" s="3"/>
      <c r="D98" s="12"/>
      <c r="E98" s="1" t="str">
        <f aca="false">IF(COUNTA(A98:D98)=0,"",IF(NOT(AND(ISTEXT(A98),LEN(A98)=8,EXACT(LEFT(A98,4),"SET-"),ISNUMBER(FIND(MID(A98,5,1)&amp;"x","0x1x2x3x4x5x6x7x8x9x")),ISNUMBER(FIND(MID(A98,6,1)&amp;"x","0x1x2x3x4x5x6x7x8x9x")),ISNUMBER(FIND(MID(A98,7,1)&amp;"x","0x1x2x3x4x5x6x7x8x9x")),ISNUMBER(FIND(MID(A98,8,1)&amp;"x","0x1x2x3x4x5x6x7x8x9x")))),"IDはSET-と半角数字4桁",IF(COUNTIFS($A$8:$A$107,A98)&gt;1,"受取IDが重複",IF(NOT(AND(ISTEXT(B98),LEN(B98)=8,EXACT(LEFT(B98,4),"ADV-"),ISNUMBER(FIND(MID(B98,5,1)&amp;"x","0x1x2x3x4x5x6x7x8x9x")),ISNUMBER(FIND(MID(B98,6,1)&amp;"x","0x1x2x3x4x5x6x7x8x9x")),ISNUMBER(FIND(MID(B98,7,1)&amp;"x","0x1x2x3x4x5x6x7x8x9x")),ISNUMBER(FIND(MID(B98,8,1)&amp;"x","0x1x2x3x4x5x6x7x8x9x")))),"立替IDの形式を確認",IF(COUNTIFS(立替明細!$A$8:$A$57,B98)&lt;&gt;1,"立替IDが不明・重複",IF(NOT(AND(ISNUMBER(C98),C98&gt;=43831,C98&lt;=73050,C98=INT(C98))),"受取日を確認",IF(NOT(AND(ISNUMBER(D98),D98&gt;=0,D98&lt;=1000000000,D98=INT(D98))),"受取額を確認（空欄不可）",IF(C98&lt;G98,"受取日が支出日より前","確認済み"))))))))</f>
        <v/>
      </c>
      <c r="F98" s="1" t="str">
        <f aca="false">IF(E98="","",IF(E98="確認済み",0,1))</f>
        <v/>
      </c>
      <c r="G98" s="8" t="str">
        <f aca="false">IF(COUNTA(A98:D98)=0,"",IF(AND(ISTEXT(B98),LEN(B98)=8,EXACT(LEFT(B98,4),"ADV-"),ISNUMBER(FIND(MID(B98,5,1)&amp;"x","0x1x2x3x4x5x6x7x8x9x")),ISNUMBER(FIND(MID(B98,6,1)&amp;"x","0x1x2x3x4x5x6x7x8x9x")),ISNUMBER(FIND(MID(B98,7,1)&amp;"x","0x1x2x3x4x5x6x7x8x9x")),ISNUMBER(FIND(MID(B98,8,1)&amp;"x","0x1x2x3x4x5x6x7x8x9x"))),IF(COUNTIFS(立替明細!$A$8:$A$57,B98)=1,INDEX(立替明細!$B$8:$B$57,MATCH(B98,立替明細!$A$8:$A$57,0)),NA()),NA()))</f>
        <v/>
      </c>
      <c r="H98" s="4" t="str">
        <f aca="false">IF(E98="","",IF(OR(F98&lt;&gt;0,精算状況!$I$3&lt;&gt;0),NA(),IF(C98&lt;=精算状況!$B$3,D98,0)))</f>
        <v/>
      </c>
      <c r="I98" s="1" t="str">
        <f aca="false">IF(E98="","",IF(F98&lt;&gt;0,0,IF(精算状況!$I$3&lt;&gt;0,0,IF(AND(ISNUMBER(H98),H98=IF(C98&lt;=精算状況!$B$3,D98,0)),0,1))))</f>
        <v/>
      </c>
    </row>
    <row r="99" customFormat="false" ht="32" hidden="false" customHeight="true" outlineLevel="0" collapsed="false">
      <c r="A99" s="10"/>
      <c r="B99" s="10"/>
      <c r="C99" s="3"/>
      <c r="D99" s="12"/>
      <c r="E99" s="1" t="str">
        <f aca="false">IF(COUNTA(A99:D99)=0,"",IF(NOT(AND(ISTEXT(A99),LEN(A99)=8,EXACT(LEFT(A99,4),"SET-"),ISNUMBER(FIND(MID(A99,5,1)&amp;"x","0x1x2x3x4x5x6x7x8x9x")),ISNUMBER(FIND(MID(A99,6,1)&amp;"x","0x1x2x3x4x5x6x7x8x9x")),ISNUMBER(FIND(MID(A99,7,1)&amp;"x","0x1x2x3x4x5x6x7x8x9x")),ISNUMBER(FIND(MID(A99,8,1)&amp;"x","0x1x2x3x4x5x6x7x8x9x")))),"IDはSET-と半角数字4桁",IF(COUNTIFS($A$8:$A$107,A99)&gt;1,"受取IDが重複",IF(NOT(AND(ISTEXT(B99),LEN(B99)=8,EXACT(LEFT(B99,4),"ADV-"),ISNUMBER(FIND(MID(B99,5,1)&amp;"x","0x1x2x3x4x5x6x7x8x9x")),ISNUMBER(FIND(MID(B99,6,1)&amp;"x","0x1x2x3x4x5x6x7x8x9x")),ISNUMBER(FIND(MID(B99,7,1)&amp;"x","0x1x2x3x4x5x6x7x8x9x")),ISNUMBER(FIND(MID(B99,8,1)&amp;"x","0x1x2x3x4x5x6x7x8x9x")))),"立替IDの形式を確認",IF(COUNTIFS(立替明細!$A$8:$A$57,B99)&lt;&gt;1,"立替IDが不明・重複",IF(NOT(AND(ISNUMBER(C99),C99&gt;=43831,C99&lt;=73050,C99=INT(C99))),"受取日を確認",IF(NOT(AND(ISNUMBER(D99),D99&gt;=0,D99&lt;=1000000000,D99=INT(D99))),"受取額を確認（空欄不可）",IF(C99&lt;G99,"受取日が支出日より前","確認済み"))))))))</f>
        <v/>
      </c>
      <c r="F99" s="1" t="str">
        <f aca="false">IF(E99="","",IF(E99="確認済み",0,1))</f>
        <v/>
      </c>
      <c r="G99" s="8" t="str">
        <f aca="false">IF(COUNTA(A99:D99)=0,"",IF(AND(ISTEXT(B99),LEN(B99)=8,EXACT(LEFT(B99,4),"ADV-"),ISNUMBER(FIND(MID(B99,5,1)&amp;"x","0x1x2x3x4x5x6x7x8x9x")),ISNUMBER(FIND(MID(B99,6,1)&amp;"x","0x1x2x3x4x5x6x7x8x9x")),ISNUMBER(FIND(MID(B99,7,1)&amp;"x","0x1x2x3x4x5x6x7x8x9x")),ISNUMBER(FIND(MID(B99,8,1)&amp;"x","0x1x2x3x4x5x6x7x8x9x"))),IF(COUNTIFS(立替明細!$A$8:$A$57,B99)=1,INDEX(立替明細!$B$8:$B$57,MATCH(B99,立替明細!$A$8:$A$57,0)),NA()),NA()))</f>
        <v/>
      </c>
      <c r="H99" s="4" t="str">
        <f aca="false">IF(E99="","",IF(OR(F99&lt;&gt;0,精算状況!$I$3&lt;&gt;0),NA(),IF(C99&lt;=精算状況!$B$3,D99,0)))</f>
        <v/>
      </c>
      <c r="I99" s="1" t="str">
        <f aca="false">IF(E99="","",IF(F99&lt;&gt;0,0,IF(精算状況!$I$3&lt;&gt;0,0,IF(AND(ISNUMBER(H99),H99=IF(C99&lt;=精算状況!$B$3,D99,0)),0,1))))</f>
        <v/>
      </c>
    </row>
    <row r="100" customFormat="false" ht="32" hidden="false" customHeight="true" outlineLevel="0" collapsed="false">
      <c r="A100" s="10"/>
      <c r="B100" s="10"/>
      <c r="C100" s="3"/>
      <c r="D100" s="12"/>
      <c r="E100" s="1" t="str">
        <f aca="false">IF(COUNTA(A100:D100)=0,"",IF(NOT(AND(ISTEXT(A100),LEN(A100)=8,EXACT(LEFT(A100,4),"SET-"),ISNUMBER(FIND(MID(A100,5,1)&amp;"x","0x1x2x3x4x5x6x7x8x9x")),ISNUMBER(FIND(MID(A100,6,1)&amp;"x","0x1x2x3x4x5x6x7x8x9x")),ISNUMBER(FIND(MID(A100,7,1)&amp;"x","0x1x2x3x4x5x6x7x8x9x")),ISNUMBER(FIND(MID(A100,8,1)&amp;"x","0x1x2x3x4x5x6x7x8x9x")))),"IDはSET-と半角数字4桁",IF(COUNTIFS($A$8:$A$107,A100)&gt;1,"受取IDが重複",IF(NOT(AND(ISTEXT(B100),LEN(B100)=8,EXACT(LEFT(B100,4),"ADV-"),ISNUMBER(FIND(MID(B100,5,1)&amp;"x","0x1x2x3x4x5x6x7x8x9x")),ISNUMBER(FIND(MID(B100,6,1)&amp;"x","0x1x2x3x4x5x6x7x8x9x")),ISNUMBER(FIND(MID(B100,7,1)&amp;"x","0x1x2x3x4x5x6x7x8x9x")),ISNUMBER(FIND(MID(B100,8,1)&amp;"x","0x1x2x3x4x5x6x7x8x9x")))),"立替IDの形式を確認",IF(COUNTIFS(立替明細!$A$8:$A$57,B100)&lt;&gt;1,"立替IDが不明・重複",IF(NOT(AND(ISNUMBER(C100),C100&gt;=43831,C100&lt;=73050,C100=INT(C100))),"受取日を確認",IF(NOT(AND(ISNUMBER(D100),D100&gt;=0,D100&lt;=1000000000,D100=INT(D100))),"受取額を確認（空欄不可）",IF(C100&lt;G100,"受取日が支出日より前","確認済み"))))))))</f>
        <v/>
      </c>
      <c r="F100" s="1" t="str">
        <f aca="false">IF(E100="","",IF(E100="確認済み",0,1))</f>
        <v/>
      </c>
      <c r="G100" s="8" t="str">
        <f aca="false">IF(COUNTA(A100:D100)=0,"",IF(AND(ISTEXT(B100),LEN(B100)=8,EXACT(LEFT(B100,4),"ADV-"),ISNUMBER(FIND(MID(B100,5,1)&amp;"x","0x1x2x3x4x5x6x7x8x9x")),ISNUMBER(FIND(MID(B100,6,1)&amp;"x","0x1x2x3x4x5x6x7x8x9x")),ISNUMBER(FIND(MID(B100,7,1)&amp;"x","0x1x2x3x4x5x6x7x8x9x")),ISNUMBER(FIND(MID(B100,8,1)&amp;"x","0x1x2x3x4x5x6x7x8x9x"))),IF(COUNTIFS(立替明細!$A$8:$A$57,B100)=1,INDEX(立替明細!$B$8:$B$57,MATCH(B100,立替明細!$A$8:$A$57,0)),NA()),NA()))</f>
        <v/>
      </c>
      <c r="H100" s="4" t="str">
        <f aca="false">IF(E100="","",IF(OR(F100&lt;&gt;0,精算状況!$I$3&lt;&gt;0),NA(),IF(C100&lt;=精算状況!$B$3,D100,0)))</f>
        <v/>
      </c>
      <c r="I100" s="1" t="str">
        <f aca="false">IF(E100="","",IF(F100&lt;&gt;0,0,IF(精算状況!$I$3&lt;&gt;0,0,IF(AND(ISNUMBER(H100),H100=IF(C100&lt;=精算状況!$B$3,D100,0)),0,1))))</f>
        <v/>
      </c>
    </row>
    <row r="101" customFormat="false" ht="32" hidden="false" customHeight="true" outlineLevel="0" collapsed="false">
      <c r="A101" s="10"/>
      <c r="B101" s="10"/>
      <c r="C101" s="3"/>
      <c r="D101" s="12"/>
      <c r="E101" s="1" t="str">
        <f aca="false">IF(COUNTA(A101:D101)=0,"",IF(NOT(AND(ISTEXT(A101),LEN(A101)=8,EXACT(LEFT(A101,4),"SET-"),ISNUMBER(FIND(MID(A101,5,1)&amp;"x","0x1x2x3x4x5x6x7x8x9x")),ISNUMBER(FIND(MID(A101,6,1)&amp;"x","0x1x2x3x4x5x6x7x8x9x")),ISNUMBER(FIND(MID(A101,7,1)&amp;"x","0x1x2x3x4x5x6x7x8x9x")),ISNUMBER(FIND(MID(A101,8,1)&amp;"x","0x1x2x3x4x5x6x7x8x9x")))),"IDはSET-と半角数字4桁",IF(COUNTIFS($A$8:$A$107,A101)&gt;1,"受取IDが重複",IF(NOT(AND(ISTEXT(B101),LEN(B101)=8,EXACT(LEFT(B101,4),"ADV-"),ISNUMBER(FIND(MID(B101,5,1)&amp;"x","0x1x2x3x4x5x6x7x8x9x")),ISNUMBER(FIND(MID(B101,6,1)&amp;"x","0x1x2x3x4x5x6x7x8x9x")),ISNUMBER(FIND(MID(B101,7,1)&amp;"x","0x1x2x3x4x5x6x7x8x9x")),ISNUMBER(FIND(MID(B101,8,1)&amp;"x","0x1x2x3x4x5x6x7x8x9x")))),"立替IDの形式を確認",IF(COUNTIFS(立替明細!$A$8:$A$57,B101)&lt;&gt;1,"立替IDが不明・重複",IF(NOT(AND(ISNUMBER(C101),C101&gt;=43831,C101&lt;=73050,C101=INT(C101))),"受取日を確認",IF(NOT(AND(ISNUMBER(D101),D101&gt;=0,D101&lt;=1000000000,D101=INT(D101))),"受取額を確認（空欄不可）",IF(C101&lt;G101,"受取日が支出日より前","確認済み"))))))))</f>
        <v/>
      </c>
      <c r="F101" s="1" t="str">
        <f aca="false">IF(E101="","",IF(E101="確認済み",0,1))</f>
        <v/>
      </c>
      <c r="G101" s="8" t="str">
        <f aca="false">IF(COUNTA(A101:D101)=0,"",IF(AND(ISTEXT(B101),LEN(B101)=8,EXACT(LEFT(B101,4),"ADV-"),ISNUMBER(FIND(MID(B101,5,1)&amp;"x","0x1x2x3x4x5x6x7x8x9x")),ISNUMBER(FIND(MID(B101,6,1)&amp;"x","0x1x2x3x4x5x6x7x8x9x")),ISNUMBER(FIND(MID(B101,7,1)&amp;"x","0x1x2x3x4x5x6x7x8x9x")),ISNUMBER(FIND(MID(B101,8,1)&amp;"x","0x1x2x3x4x5x6x7x8x9x"))),IF(COUNTIFS(立替明細!$A$8:$A$57,B101)=1,INDEX(立替明細!$B$8:$B$57,MATCH(B101,立替明細!$A$8:$A$57,0)),NA()),NA()))</f>
        <v/>
      </c>
      <c r="H101" s="4" t="str">
        <f aca="false">IF(E101="","",IF(OR(F101&lt;&gt;0,精算状況!$I$3&lt;&gt;0),NA(),IF(C101&lt;=精算状況!$B$3,D101,0)))</f>
        <v/>
      </c>
      <c r="I101" s="1" t="str">
        <f aca="false">IF(E101="","",IF(F101&lt;&gt;0,0,IF(精算状況!$I$3&lt;&gt;0,0,IF(AND(ISNUMBER(H101),H101=IF(C101&lt;=精算状況!$B$3,D101,0)),0,1))))</f>
        <v/>
      </c>
    </row>
    <row r="102" customFormat="false" ht="32" hidden="false" customHeight="true" outlineLevel="0" collapsed="false">
      <c r="A102" s="10"/>
      <c r="B102" s="10"/>
      <c r="C102" s="3"/>
      <c r="D102" s="12"/>
      <c r="E102" s="1" t="str">
        <f aca="false">IF(COUNTA(A102:D102)=0,"",IF(NOT(AND(ISTEXT(A102),LEN(A102)=8,EXACT(LEFT(A102,4),"SET-"),ISNUMBER(FIND(MID(A102,5,1)&amp;"x","0x1x2x3x4x5x6x7x8x9x")),ISNUMBER(FIND(MID(A102,6,1)&amp;"x","0x1x2x3x4x5x6x7x8x9x")),ISNUMBER(FIND(MID(A102,7,1)&amp;"x","0x1x2x3x4x5x6x7x8x9x")),ISNUMBER(FIND(MID(A102,8,1)&amp;"x","0x1x2x3x4x5x6x7x8x9x")))),"IDはSET-と半角数字4桁",IF(COUNTIFS($A$8:$A$107,A102)&gt;1,"受取IDが重複",IF(NOT(AND(ISTEXT(B102),LEN(B102)=8,EXACT(LEFT(B102,4),"ADV-"),ISNUMBER(FIND(MID(B102,5,1)&amp;"x","0x1x2x3x4x5x6x7x8x9x")),ISNUMBER(FIND(MID(B102,6,1)&amp;"x","0x1x2x3x4x5x6x7x8x9x")),ISNUMBER(FIND(MID(B102,7,1)&amp;"x","0x1x2x3x4x5x6x7x8x9x")),ISNUMBER(FIND(MID(B102,8,1)&amp;"x","0x1x2x3x4x5x6x7x8x9x")))),"立替IDの形式を確認",IF(COUNTIFS(立替明細!$A$8:$A$57,B102)&lt;&gt;1,"立替IDが不明・重複",IF(NOT(AND(ISNUMBER(C102),C102&gt;=43831,C102&lt;=73050,C102=INT(C102))),"受取日を確認",IF(NOT(AND(ISNUMBER(D102),D102&gt;=0,D102&lt;=1000000000,D102=INT(D102))),"受取額を確認（空欄不可）",IF(C102&lt;G102,"受取日が支出日より前","確認済み"))))))))</f>
        <v/>
      </c>
      <c r="F102" s="1" t="str">
        <f aca="false">IF(E102="","",IF(E102="確認済み",0,1))</f>
        <v/>
      </c>
      <c r="G102" s="8" t="str">
        <f aca="false">IF(COUNTA(A102:D102)=0,"",IF(AND(ISTEXT(B102),LEN(B102)=8,EXACT(LEFT(B102,4),"ADV-"),ISNUMBER(FIND(MID(B102,5,1)&amp;"x","0x1x2x3x4x5x6x7x8x9x")),ISNUMBER(FIND(MID(B102,6,1)&amp;"x","0x1x2x3x4x5x6x7x8x9x")),ISNUMBER(FIND(MID(B102,7,1)&amp;"x","0x1x2x3x4x5x6x7x8x9x")),ISNUMBER(FIND(MID(B102,8,1)&amp;"x","0x1x2x3x4x5x6x7x8x9x"))),IF(COUNTIFS(立替明細!$A$8:$A$57,B102)=1,INDEX(立替明細!$B$8:$B$57,MATCH(B102,立替明細!$A$8:$A$57,0)),NA()),NA()))</f>
        <v/>
      </c>
      <c r="H102" s="4" t="str">
        <f aca="false">IF(E102="","",IF(OR(F102&lt;&gt;0,精算状況!$I$3&lt;&gt;0),NA(),IF(C102&lt;=精算状況!$B$3,D102,0)))</f>
        <v/>
      </c>
      <c r="I102" s="1" t="str">
        <f aca="false">IF(E102="","",IF(F102&lt;&gt;0,0,IF(精算状況!$I$3&lt;&gt;0,0,IF(AND(ISNUMBER(H102),H102=IF(C102&lt;=精算状況!$B$3,D102,0)),0,1))))</f>
        <v/>
      </c>
    </row>
    <row r="103" customFormat="false" ht="32" hidden="false" customHeight="true" outlineLevel="0" collapsed="false">
      <c r="A103" s="10"/>
      <c r="B103" s="10"/>
      <c r="C103" s="3"/>
      <c r="D103" s="12"/>
      <c r="E103" s="1" t="str">
        <f aca="false">IF(COUNTA(A103:D103)=0,"",IF(NOT(AND(ISTEXT(A103),LEN(A103)=8,EXACT(LEFT(A103,4),"SET-"),ISNUMBER(FIND(MID(A103,5,1)&amp;"x","0x1x2x3x4x5x6x7x8x9x")),ISNUMBER(FIND(MID(A103,6,1)&amp;"x","0x1x2x3x4x5x6x7x8x9x")),ISNUMBER(FIND(MID(A103,7,1)&amp;"x","0x1x2x3x4x5x6x7x8x9x")),ISNUMBER(FIND(MID(A103,8,1)&amp;"x","0x1x2x3x4x5x6x7x8x9x")))),"IDはSET-と半角数字4桁",IF(COUNTIFS($A$8:$A$107,A103)&gt;1,"受取IDが重複",IF(NOT(AND(ISTEXT(B103),LEN(B103)=8,EXACT(LEFT(B103,4),"ADV-"),ISNUMBER(FIND(MID(B103,5,1)&amp;"x","0x1x2x3x4x5x6x7x8x9x")),ISNUMBER(FIND(MID(B103,6,1)&amp;"x","0x1x2x3x4x5x6x7x8x9x")),ISNUMBER(FIND(MID(B103,7,1)&amp;"x","0x1x2x3x4x5x6x7x8x9x")),ISNUMBER(FIND(MID(B103,8,1)&amp;"x","0x1x2x3x4x5x6x7x8x9x")))),"立替IDの形式を確認",IF(COUNTIFS(立替明細!$A$8:$A$57,B103)&lt;&gt;1,"立替IDが不明・重複",IF(NOT(AND(ISNUMBER(C103),C103&gt;=43831,C103&lt;=73050,C103=INT(C103))),"受取日を確認",IF(NOT(AND(ISNUMBER(D103),D103&gt;=0,D103&lt;=1000000000,D103=INT(D103))),"受取額を確認（空欄不可）",IF(C103&lt;G103,"受取日が支出日より前","確認済み"))))))))</f>
        <v/>
      </c>
      <c r="F103" s="1" t="str">
        <f aca="false">IF(E103="","",IF(E103="確認済み",0,1))</f>
        <v/>
      </c>
      <c r="G103" s="8" t="str">
        <f aca="false">IF(COUNTA(A103:D103)=0,"",IF(AND(ISTEXT(B103),LEN(B103)=8,EXACT(LEFT(B103,4),"ADV-"),ISNUMBER(FIND(MID(B103,5,1)&amp;"x","0x1x2x3x4x5x6x7x8x9x")),ISNUMBER(FIND(MID(B103,6,1)&amp;"x","0x1x2x3x4x5x6x7x8x9x")),ISNUMBER(FIND(MID(B103,7,1)&amp;"x","0x1x2x3x4x5x6x7x8x9x")),ISNUMBER(FIND(MID(B103,8,1)&amp;"x","0x1x2x3x4x5x6x7x8x9x"))),IF(COUNTIFS(立替明細!$A$8:$A$57,B103)=1,INDEX(立替明細!$B$8:$B$57,MATCH(B103,立替明細!$A$8:$A$57,0)),NA()),NA()))</f>
        <v/>
      </c>
      <c r="H103" s="4" t="str">
        <f aca="false">IF(E103="","",IF(OR(F103&lt;&gt;0,精算状況!$I$3&lt;&gt;0),NA(),IF(C103&lt;=精算状況!$B$3,D103,0)))</f>
        <v/>
      </c>
      <c r="I103" s="1" t="str">
        <f aca="false">IF(E103="","",IF(F103&lt;&gt;0,0,IF(精算状況!$I$3&lt;&gt;0,0,IF(AND(ISNUMBER(H103),H103=IF(C103&lt;=精算状況!$B$3,D103,0)),0,1))))</f>
        <v/>
      </c>
    </row>
    <row r="104" customFormat="false" ht="32" hidden="false" customHeight="true" outlineLevel="0" collapsed="false">
      <c r="A104" s="10"/>
      <c r="B104" s="10"/>
      <c r="C104" s="3"/>
      <c r="D104" s="12"/>
      <c r="E104" s="1" t="str">
        <f aca="false">IF(COUNTA(A104:D104)=0,"",IF(NOT(AND(ISTEXT(A104),LEN(A104)=8,EXACT(LEFT(A104,4),"SET-"),ISNUMBER(FIND(MID(A104,5,1)&amp;"x","0x1x2x3x4x5x6x7x8x9x")),ISNUMBER(FIND(MID(A104,6,1)&amp;"x","0x1x2x3x4x5x6x7x8x9x")),ISNUMBER(FIND(MID(A104,7,1)&amp;"x","0x1x2x3x4x5x6x7x8x9x")),ISNUMBER(FIND(MID(A104,8,1)&amp;"x","0x1x2x3x4x5x6x7x8x9x")))),"IDはSET-と半角数字4桁",IF(COUNTIFS($A$8:$A$107,A104)&gt;1,"受取IDが重複",IF(NOT(AND(ISTEXT(B104),LEN(B104)=8,EXACT(LEFT(B104,4),"ADV-"),ISNUMBER(FIND(MID(B104,5,1)&amp;"x","0x1x2x3x4x5x6x7x8x9x")),ISNUMBER(FIND(MID(B104,6,1)&amp;"x","0x1x2x3x4x5x6x7x8x9x")),ISNUMBER(FIND(MID(B104,7,1)&amp;"x","0x1x2x3x4x5x6x7x8x9x")),ISNUMBER(FIND(MID(B104,8,1)&amp;"x","0x1x2x3x4x5x6x7x8x9x")))),"立替IDの形式を確認",IF(COUNTIFS(立替明細!$A$8:$A$57,B104)&lt;&gt;1,"立替IDが不明・重複",IF(NOT(AND(ISNUMBER(C104),C104&gt;=43831,C104&lt;=73050,C104=INT(C104))),"受取日を確認",IF(NOT(AND(ISNUMBER(D104),D104&gt;=0,D104&lt;=1000000000,D104=INT(D104))),"受取額を確認（空欄不可）",IF(C104&lt;G104,"受取日が支出日より前","確認済み"))))))))</f>
        <v/>
      </c>
      <c r="F104" s="1" t="str">
        <f aca="false">IF(E104="","",IF(E104="確認済み",0,1))</f>
        <v/>
      </c>
      <c r="G104" s="8" t="str">
        <f aca="false">IF(COUNTA(A104:D104)=0,"",IF(AND(ISTEXT(B104),LEN(B104)=8,EXACT(LEFT(B104,4),"ADV-"),ISNUMBER(FIND(MID(B104,5,1)&amp;"x","0x1x2x3x4x5x6x7x8x9x")),ISNUMBER(FIND(MID(B104,6,1)&amp;"x","0x1x2x3x4x5x6x7x8x9x")),ISNUMBER(FIND(MID(B104,7,1)&amp;"x","0x1x2x3x4x5x6x7x8x9x")),ISNUMBER(FIND(MID(B104,8,1)&amp;"x","0x1x2x3x4x5x6x7x8x9x"))),IF(COUNTIFS(立替明細!$A$8:$A$57,B104)=1,INDEX(立替明細!$B$8:$B$57,MATCH(B104,立替明細!$A$8:$A$57,0)),NA()),NA()))</f>
        <v/>
      </c>
      <c r="H104" s="4" t="str">
        <f aca="false">IF(E104="","",IF(OR(F104&lt;&gt;0,精算状況!$I$3&lt;&gt;0),NA(),IF(C104&lt;=精算状況!$B$3,D104,0)))</f>
        <v/>
      </c>
      <c r="I104" s="1" t="str">
        <f aca="false">IF(E104="","",IF(F104&lt;&gt;0,0,IF(精算状況!$I$3&lt;&gt;0,0,IF(AND(ISNUMBER(H104),H104=IF(C104&lt;=精算状況!$B$3,D104,0)),0,1))))</f>
        <v/>
      </c>
    </row>
    <row r="105" customFormat="false" ht="32" hidden="false" customHeight="true" outlineLevel="0" collapsed="false">
      <c r="A105" s="10"/>
      <c r="B105" s="10"/>
      <c r="C105" s="3"/>
      <c r="D105" s="12"/>
      <c r="E105" s="1" t="str">
        <f aca="false">IF(COUNTA(A105:D105)=0,"",IF(NOT(AND(ISTEXT(A105),LEN(A105)=8,EXACT(LEFT(A105,4),"SET-"),ISNUMBER(FIND(MID(A105,5,1)&amp;"x","0x1x2x3x4x5x6x7x8x9x")),ISNUMBER(FIND(MID(A105,6,1)&amp;"x","0x1x2x3x4x5x6x7x8x9x")),ISNUMBER(FIND(MID(A105,7,1)&amp;"x","0x1x2x3x4x5x6x7x8x9x")),ISNUMBER(FIND(MID(A105,8,1)&amp;"x","0x1x2x3x4x5x6x7x8x9x")))),"IDはSET-と半角数字4桁",IF(COUNTIFS($A$8:$A$107,A105)&gt;1,"受取IDが重複",IF(NOT(AND(ISTEXT(B105),LEN(B105)=8,EXACT(LEFT(B105,4),"ADV-"),ISNUMBER(FIND(MID(B105,5,1)&amp;"x","0x1x2x3x4x5x6x7x8x9x")),ISNUMBER(FIND(MID(B105,6,1)&amp;"x","0x1x2x3x4x5x6x7x8x9x")),ISNUMBER(FIND(MID(B105,7,1)&amp;"x","0x1x2x3x4x5x6x7x8x9x")),ISNUMBER(FIND(MID(B105,8,1)&amp;"x","0x1x2x3x4x5x6x7x8x9x")))),"立替IDの形式を確認",IF(COUNTIFS(立替明細!$A$8:$A$57,B105)&lt;&gt;1,"立替IDが不明・重複",IF(NOT(AND(ISNUMBER(C105),C105&gt;=43831,C105&lt;=73050,C105=INT(C105))),"受取日を確認",IF(NOT(AND(ISNUMBER(D105),D105&gt;=0,D105&lt;=1000000000,D105=INT(D105))),"受取額を確認（空欄不可）",IF(C105&lt;G105,"受取日が支出日より前","確認済み"))))))))</f>
        <v/>
      </c>
      <c r="F105" s="1" t="str">
        <f aca="false">IF(E105="","",IF(E105="確認済み",0,1))</f>
        <v/>
      </c>
      <c r="G105" s="8" t="str">
        <f aca="false">IF(COUNTA(A105:D105)=0,"",IF(AND(ISTEXT(B105),LEN(B105)=8,EXACT(LEFT(B105,4),"ADV-"),ISNUMBER(FIND(MID(B105,5,1)&amp;"x","0x1x2x3x4x5x6x7x8x9x")),ISNUMBER(FIND(MID(B105,6,1)&amp;"x","0x1x2x3x4x5x6x7x8x9x")),ISNUMBER(FIND(MID(B105,7,1)&amp;"x","0x1x2x3x4x5x6x7x8x9x")),ISNUMBER(FIND(MID(B105,8,1)&amp;"x","0x1x2x3x4x5x6x7x8x9x"))),IF(COUNTIFS(立替明細!$A$8:$A$57,B105)=1,INDEX(立替明細!$B$8:$B$57,MATCH(B105,立替明細!$A$8:$A$57,0)),NA()),NA()))</f>
        <v/>
      </c>
      <c r="H105" s="4" t="str">
        <f aca="false">IF(E105="","",IF(OR(F105&lt;&gt;0,精算状況!$I$3&lt;&gt;0),NA(),IF(C105&lt;=精算状況!$B$3,D105,0)))</f>
        <v/>
      </c>
      <c r="I105" s="1" t="str">
        <f aca="false">IF(E105="","",IF(F105&lt;&gt;0,0,IF(精算状況!$I$3&lt;&gt;0,0,IF(AND(ISNUMBER(H105),H105=IF(C105&lt;=精算状況!$B$3,D105,0)),0,1))))</f>
        <v/>
      </c>
    </row>
    <row r="106" customFormat="false" ht="32" hidden="false" customHeight="true" outlineLevel="0" collapsed="false">
      <c r="A106" s="10"/>
      <c r="B106" s="10"/>
      <c r="C106" s="3"/>
      <c r="D106" s="12"/>
      <c r="E106" s="1" t="str">
        <f aca="false">IF(COUNTA(A106:D106)=0,"",IF(NOT(AND(ISTEXT(A106),LEN(A106)=8,EXACT(LEFT(A106,4),"SET-"),ISNUMBER(FIND(MID(A106,5,1)&amp;"x","0x1x2x3x4x5x6x7x8x9x")),ISNUMBER(FIND(MID(A106,6,1)&amp;"x","0x1x2x3x4x5x6x7x8x9x")),ISNUMBER(FIND(MID(A106,7,1)&amp;"x","0x1x2x3x4x5x6x7x8x9x")),ISNUMBER(FIND(MID(A106,8,1)&amp;"x","0x1x2x3x4x5x6x7x8x9x")))),"IDはSET-と半角数字4桁",IF(COUNTIFS($A$8:$A$107,A106)&gt;1,"受取IDが重複",IF(NOT(AND(ISTEXT(B106),LEN(B106)=8,EXACT(LEFT(B106,4),"ADV-"),ISNUMBER(FIND(MID(B106,5,1)&amp;"x","0x1x2x3x4x5x6x7x8x9x")),ISNUMBER(FIND(MID(B106,6,1)&amp;"x","0x1x2x3x4x5x6x7x8x9x")),ISNUMBER(FIND(MID(B106,7,1)&amp;"x","0x1x2x3x4x5x6x7x8x9x")),ISNUMBER(FIND(MID(B106,8,1)&amp;"x","0x1x2x3x4x5x6x7x8x9x")))),"立替IDの形式を確認",IF(COUNTIFS(立替明細!$A$8:$A$57,B106)&lt;&gt;1,"立替IDが不明・重複",IF(NOT(AND(ISNUMBER(C106),C106&gt;=43831,C106&lt;=73050,C106=INT(C106))),"受取日を確認",IF(NOT(AND(ISNUMBER(D106),D106&gt;=0,D106&lt;=1000000000,D106=INT(D106))),"受取額を確認（空欄不可）",IF(C106&lt;G106,"受取日が支出日より前","確認済み"))))))))</f>
        <v/>
      </c>
      <c r="F106" s="1" t="str">
        <f aca="false">IF(E106="","",IF(E106="確認済み",0,1))</f>
        <v/>
      </c>
      <c r="G106" s="8" t="str">
        <f aca="false">IF(COUNTA(A106:D106)=0,"",IF(AND(ISTEXT(B106),LEN(B106)=8,EXACT(LEFT(B106,4),"ADV-"),ISNUMBER(FIND(MID(B106,5,1)&amp;"x","0x1x2x3x4x5x6x7x8x9x")),ISNUMBER(FIND(MID(B106,6,1)&amp;"x","0x1x2x3x4x5x6x7x8x9x")),ISNUMBER(FIND(MID(B106,7,1)&amp;"x","0x1x2x3x4x5x6x7x8x9x")),ISNUMBER(FIND(MID(B106,8,1)&amp;"x","0x1x2x3x4x5x6x7x8x9x"))),IF(COUNTIFS(立替明細!$A$8:$A$57,B106)=1,INDEX(立替明細!$B$8:$B$57,MATCH(B106,立替明細!$A$8:$A$57,0)),NA()),NA()))</f>
        <v/>
      </c>
      <c r="H106" s="4" t="str">
        <f aca="false">IF(E106="","",IF(OR(F106&lt;&gt;0,精算状況!$I$3&lt;&gt;0),NA(),IF(C106&lt;=精算状況!$B$3,D106,0)))</f>
        <v/>
      </c>
      <c r="I106" s="1" t="str">
        <f aca="false">IF(E106="","",IF(F106&lt;&gt;0,0,IF(精算状況!$I$3&lt;&gt;0,0,IF(AND(ISNUMBER(H106),H106=IF(C106&lt;=精算状況!$B$3,D106,0)),0,1))))</f>
        <v/>
      </c>
    </row>
    <row r="107" customFormat="false" ht="32" hidden="false" customHeight="true" outlineLevel="0" collapsed="false">
      <c r="A107" s="10"/>
      <c r="B107" s="10"/>
      <c r="C107" s="3"/>
      <c r="D107" s="12"/>
      <c r="E107" s="1" t="str">
        <f aca="false">IF(COUNTA(A107:D107)=0,"",IF(NOT(AND(ISTEXT(A107),LEN(A107)=8,EXACT(LEFT(A107,4),"SET-"),ISNUMBER(FIND(MID(A107,5,1)&amp;"x","0x1x2x3x4x5x6x7x8x9x")),ISNUMBER(FIND(MID(A107,6,1)&amp;"x","0x1x2x3x4x5x6x7x8x9x")),ISNUMBER(FIND(MID(A107,7,1)&amp;"x","0x1x2x3x4x5x6x7x8x9x")),ISNUMBER(FIND(MID(A107,8,1)&amp;"x","0x1x2x3x4x5x6x7x8x9x")))),"IDはSET-と半角数字4桁",IF(COUNTIFS($A$8:$A$107,A107)&gt;1,"受取IDが重複",IF(NOT(AND(ISTEXT(B107),LEN(B107)=8,EXACT(LEFT(B107,4),"ADV-"),ISNUMBER(FIND(MID(B107,5,1)&amp;"x","0x1x2x3x4x5x6x7x8x9x")),ISNUMBER(FIND(MID(B107,6,1)&amp;"x","0x1x2x3x4x5x6x7x8x9x")),ISNUMBER(FIND(MID(B107,7,1)&amp;"x","0x1x2x3x4x5x6x7x8x9x")),ISNUMBER(FIND(MID(B107,8,1)&amp;"x","0x1x2x3x4x5x6x7x8x9x")))),"立替IDの形式を確認",IF(COUNTIFS(立替明細!$A$8:$A$57,B107)&lt;&gt;1,"立替IDが不明・重複",IF(NOT(AND(ISNUMBER(C107),C107&gt;=43831,C107&lt;=73050,C107=INT(C107))),"受取日を確認",IF(NOT(AND(ISNUMBER(D107),D107&gt;=0,D107&lt;=1000000000,D107=INT(D107))),"受取額を確認（空欄不可）",IF(C107&lt;G107,"受取日が支出日より前","確認済み"))))))))</f>
        <v/>
      </c>
      <c r="F107" s="1" t="str">
        <f aca="false">IF(E107="","",IF(E107="確認済み",0,1))</f>
        <v/>
      </c>
      <c r="G107" s="8" t="str">
        <f aca="false">IF(COUNTA(A107:D107)=0,"",IF(AND(ISTEXT(B107),LEN(B107)=8,EXACT(LEFT(B107,4),"ADV-"),ISNUMBER(FIND(MID(B107,5,1)&amp;"x","0x1x2x3x4x5x6x7x8x9x")),ISNUMBER(FIND(MID(B107,6,1)&amp;"x","0x1x2x3x4x5x6x7x8x9x")),ISNUMBER(FIND(MID(B107,7,1)&amp;"x","0x1x2x3x4x5x6x7x8x9x")),ISNUMBER(FIND(MID(B107,8,1)&amp;"x","0x1x2x3x4x5x6x7x8x9x"))),IF(COUNTIFS(立替明細!$A$8:$A$57,B107)=1,INDEX(立替明細!$B$8:$B$57,MATCH(B107,立替明細!$A$8:$A$57,0)),NA()),NA()))</f>
        <v/>
      </c>
      <c r="H107" s="4" t="str">
        <f aca="false">IF(E107="","",IF(OR(F107&lt;&gt;0,精算状況!$I$3&lt;&gt;0),NA(),IF(C107&lt;=精算状況!$B$3,D107,0)))</f>
        <v/>
      </c>
      <c r="I107" s="1" t="str">
        <f aca="false">IF(E107="","",IF(F107&lt;&gt;0,0,IF(精算状況!$I$3&lt;&gt;0,0,IF(AND(ISNUMBER(H107),H107=IF(C107&lt;=精算状況!$B$3,D107,0)),0,1))))</f>
        <v/>
      </c>
    </row>
    <row r="108" customFormat="false" ht="22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</row>
    <row r="109" customFormat="false" ht="22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</row>
    <row r="110" customFormat="false" ht="22" hidden="false" customHeight="true" outlineLevel="0" collapsed="false">
      <c r="A110" s="1" t="s">
        <v>61</v>
      </c>
      <c r="B110" s="1"/>
      <c r="C110" s="1"/>
      <c r="D110" s="1"/>
      <c r="E110" s="1"/>
      <c r="F110" s="1"/>
      <c r="G110" s="1"/>
      <c r="H110" s="1"/>
      <c r="I110" s="1"/>
    </row>
    <row r="111" customFormat="false" ht="22" hidden="false" customHeight="true" outlineLevel="0" collapsed="false">
      <c r="A111" s="9" t="s">
        <v>62</v>
      </c>
      <c r="B111" s="1"/>
      <c r="C111" s="1"/>
      <c r="D111" s="1"/>
      <c r="E111" s="1"/>
      <c r="F111" s="1"/>
      <c r="G111" s="1"/>
      <c r="H111" s="1"/>
      <c r="I111" s="1"/>
    </row>
  </sheetData>
  <conditionalFormatting sqref="E8:F107">
    <cfRule type="expression" priority="2" aboveAverage="0" equalAverage="0" bottom="0" percent="0" rank="0" text="" dxfId="2">
      <formula>AND($E8&lt;&gt;"",$E8&lt;&gt;"確認済み")</formula>
    </cfRule>
  </conditionalFormatting>
  <dataValidations count="1">
    <dataValidation allowBlank="false" errorStyle="stop" operator="between" showDropDown="false" showErrorMessage="false" showInputMessage="false" sqref="D8:D107" type="whole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2026-10-15T20:59:48Z</dcterms:modified>
  <cp:revision>1</cp:revision>
  <dc:subject/>
  <dc:title/>
</cp:coreProperties>
</file>