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照合結果" sheetId="1" state="visible" r:id="rId3"/>
    <sheet name="照合入力" sheetId="2" state="visible" r:id="rId4"/>
    <sheet name="顧客マスター" sheetId="3" state="visible" r:id="rId5"/>
  </sheets>
  <definedNames>
    <definedName function="false" hidden="false" localSheetId="0" name="_xlnm.Print_Area" vbProcedure="false">照合結果!$A$1:$H$17</definedName>
    <definedName function="false" hidden="false" localSheetId="0" name="_xlnm.Print_Titles" vbProcedure="false">照合結果!$9:$9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<sst xmlns="http://schemas.openxmlformats.org/spreadsheetml/2006/main" count="111" uniqueCount="83">
  <si>
    <r>
      <rPr>
        <b val="true"/>
        <sz val="16"/>
        <color rgb="FF3048A5"/>
        <rFont val="Arial"/>
        <family val="0"/>
        <charset val="1"/>
      </rPr>
      <t xml:space="preserve">ID</t>
    </r>
    <r>
      <rPr>
        <b val="true"/>
        <sz val="16"/>
        <color rgb="FF3048A5"/>
        <rFont val="Noto Sans JP"/>
        <family val="2"/>
      </rPr>
      <t xml:space="preserve">の候補と確認した一致を分ける</t>
    </r>
  </si>
  <si>
    <t xml:space="preserve">基準日と体系の前提</t>
  </si>
  <si>
    <t xml:space="preserve">入力の前提</t>
  </si>
  <si>
    <t xml:space="preserve">照合基準日</t>
  </si>
  <si>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体系の確認</t>
    </r>
  </si>
  <si>
    <t xml:space="preserve">未確認</t>
  </si>
  <si>
    <t xml:space="preserve">入力</t>
  </si>
  <si>
    <t xml:space="preserve">照合行数（件）</t>
  </si>
  <si>
    <t xml:space="preserve">一致確認（件）</t>
  </si>
  <si>
    <t xml:space="preserve">対象外（件）</t>
  </si>
  <si>
    <t xml:space="preserve">キー未確認（件）</t>
  </si>
  <si>
    <t xml:space="preserve">候補なし（件）</t>
  </si>
  <si>
    <t xml:space="preserve">複数候補（件）</t>
  </si>
  <si>
    <t xml:space="preserve">単一候補（件）</t>
  </si>
  <si>
    <t xml:space="preserve">台帳要確認（件）</t>
  </si>
  <si>
    <t xml:space="preserve">体系未確認（件）</t>
  </si>
  <si>
    <t xml:space="preserve">確認待ち（件）</t>
  </si>
  <si>
    <t xml:space="preserve">照合差額（件）</t>
  </si>
  <si>
    <t xml:space="preserve">確認の状態</t>
  </si>
  <si>
    <t xml:space="preserve">マスター行数</t>
  </si>
  <si>
    <t xml:space="preserve">候補は同一顧客の証明ではありません。</t>
  </si>
  <si>
    <r>
      <rPr>
        <b val="true"/>
        <sz val="11"/>
        <color rgb="FFFFFFFF"/>
        <rFont val="Noto Sans JP"/>
        <family val="2"/>
      </rPr>
      <t xml:space="preserve">照合行</t>
    </r>
    <r>
      <rPr>
        <b val="true"/>
        <sz val="11"/>
        <color rgb="FFFFFFFF"/>
        <rFont val="Arial"/>
        <family val="0"/>
        <charset val="1"/>
      </rPr>
      <t xml:space="preserve">ID</t>
    </r>
  </si>
  <si>
    <r>
      <rPr>
        <b val="true"/>
        <sz val="11"/>
        <color rgb="FFFFFFFF"/>
        <rFont val="Noto Sans JP"/>
        <family val="2"/>
      </rPr>
      <t xml:space="preserve">照合顧客</t>
    </r>
    <r>
      <rPr>
        <b val="true"/>
        <sz val="11"/>
        <color rgb="FFFFFFFF"/>
        <rFont val="Arial"/>
        <family val="0"/>
        <charset val="1"/>
      </rPr>
      <t xml:space="preserve">ID</t>
    </r>
  </si>
  <si>
    <t xml:space="preserve">候補数</t>
  </si>
  <si>
    <t xml:space="preserve">単一候補行</t>
  </si>
  <si>
    <t xml:space="preserve">確認先行</t>
  </si>
  <si>
    <t xml:space="preserve">照合結果</t>
  </si>
  <si>
    <t xml:space="preserve">一致確認日</t>
  </si>
  <si>
    <t xml:space="preserve">元記録確認日</t>
  </si>
  <si>
    <r>
      <rPr>
        <b val="true"/>
        <sz val="16"/>
        <color rgb="FF3048A5"/>
        <rFont val="Noto Sans JP"/>
        <family val="2"/>
      </rPr>
      <t xml:space="preserve">照合元の</t>
    </r>
    <r>
      <rPr>
        <b val="true"/>
        <sz val="16"/>
        <color rgb="FF3048A5"/>
        <rFont val="Arial"/>
        <family val="0"/>
        <charset val="1"/>
      </rPr>
      <t xml:space="preserve">ID</t>
    </r>
    <r>
      <rPr>
        <b val="true"/>
        <sz val="16"/>
        <color rgb="FF3048A5"/>
        <rFont val="Noto Sans JP"/>
        <family val="2"/>
      </rPr>
      <t xml:space="preserve">と手動確認を記録</t>
    </r>
  </si>
  <si>
    <r>
      <rPr>
        <sz val="11"/>
        <color rgb="FF20283F"/>
        <rFont val="Noto Sans JP"/>
        <family val="2"/>
      </rPr>
      <t xml:space="preserve">黄色</t>
    </r>
    <r>
      <rPr>
        <sz val="11"/>
        <color rgb="FF20283F"/>
        <rFont val="Arial"/>
        <family val="0"/>
        <charset val="1"/>
      </rPr>
      <t xml:space="preserve">A</t>
    </r>
    <r>
      <rPr>
        <sz val="11"/>
        <color rgb="FF20283F"/>
        <rFont val="Noto Sans JP"/>
        <family val="2"/>
      </rPr>
      <t xml:space="preserve">〜</t>
    </r>
    <r>
      <rPr>
        <sz val="11"/>
        <color rgb="FF20283F"/>
        <rFont val="Arial"/>
        <family val="0"/>
        <charset val="1"/>
      </rPr>
      <t xml:space="preserve">F</t>
    </r>
    <r>
      <rPr>
        <sz val="11"/>
        <color rgb="FF20283F"/>
        <rFont val="Noto Sans JP"/>
        <family val="2"/>
      </rPr>
      <t xml:space="preserve">へ</t>
    </r>
    <r>
      <rPr>
        <sz val="11"/>
        <color rgb="FF20283F"/>
        <rFont val="Arial"/>
        <family val="0"/>
        <charset val="1"/>
      </rPr>
      <t xml:space="preserve">50</t>
    </r>
    <r>
      <rPr>
        <sz val="11"/>
        <color rgb="FF20283F"/>
        <rFont val="Noto Sans JP"/>
        <family val="2"/>
      </rPr>
      <t xml:space="preserve">行。元記録と顧客名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本人・</t>
    </r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の対応や確認根拠は別資料で管理。</t>
    </r>
  </si>
  <si>
    <r>
      <rPr>
        <sz val="11"/>
        <color rgb="FF20283F"/>
        <rFont val="Noto Sans JP"/>
        <family val="2"/>
      </rPr>
      <t xml:space="preserve">候補が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件でも自動一致にしません。複数候補は先頭を選ばず、元記録で確認先の行</t>
    </r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を確かめます。</t>
    </r>
  </si>
  <si>
    <t xml:space="preserve">確認区分</t>
  </si>
  <si>
    <r>
      <rPr>
        <b val="true"/>
        <sz val="11"/>
        <color rgb="FFFFFFFF"/>
        <rFont val="Noto Sans JP"/>
        <family val="2"/>
      </rPr>
      <t xml:space="preserve">確認先行</t>
    </r>
    <r>
      <rPr>
        <b val="true"/>
        <sz val="11"/>
        <color rgb="FFFFFFFF"/>
        <rFont val="Arial"/>
        <family val="0"/>
        <charset val="1"/>
      </rPr>
      <t xml:space="preserve">ID</t>
    </r>
  </si>
  <si>
    <t xml:space="preserve">入力の確認</t>
  </si>
  <si>
    <t xml:space="preserve">入力不備</t>
  </si>
  <si>
    <t xml:space="preserve">計算の前提</t>
  </si>
  <si>
    <t xml:space="preserve">REC-0001</t>
  </si>
  <si>
    <t xml:space="preserve">CUS-0001</t>
  </si>
  <si>
    <t xml:space="preserve">REC-0002</t>
  </si>
  <si>
    <t xml:space="preserve">CUS-0002</t>
  </si>
  <si>
    <t xml:space="preserve">REC-0003</t>
  </si>
  <si>
    <t xml:space="preserve">CUS-0009</t>
  </si>
  <si>
    <t xml:space="preserve">REC-0004</t>
  </si>
  <si>
    <t xml:space="preserve">REC-0005</t>
  </si>
  <si>
    <t xml:space="preserve">CUS-0003</t>
  </si>
  <si>
    <t xml:space="preserve">REC-0006</t>
  </si>
  <si>
    <t xml:space="preserve">CUS-0004</t>
  </si>
  <si>
    <t xml:space="preserve">一致確認</t>
  </si>
  <si>
    <t xml:space="preserve">MST-0005</t>
  </si>
  <si>
    <t xml:space="preserve">REC-0007</t>
  </si>
  <si>
    <t xml:space="preserve">CUS-0005</t>
  </si>
  <si>
    <t xml:space="preserve">対象外</t>
  </si>
  <si>
    <t xml:space="preserve">REC-0008</t>
  </si>
  <si>
    <r>
      <rPr>
        <sz val="11"/>
        <color rgb="FF20283F"/>
        <rFont val="Noto Sans JP"/>
        <family val="2"/>
      </rPr>
      <t xml:space="preserve">架空教材。</t>
    </r>
    <r>
      <rPr>
        <sz val="11"/>
        <color rgb="FF20283F"/>
        <rFont val="Arial"/>
        <family val="0"/>
        <charset val="1"/>
      </rPr>
      <t xml:space="preserve">50</t>
    </r>
    <r>
      <rPr>
        <sz val="11"/>
        <color rgb="FF20283F"/>
        <rFont val="Noto Sans JP"/>
        <family val="2"/>
      </rPr>
      <t xml:space="preserve">照合行</t>
    </r>
    <r>
      <rPr>
        <sz val="11"/>
        <color rgb="FF20283F"/>
        <rFont val="Arial"/>
        <family val="0"/>
        <charset val="1"/>
      </rPr>
      <t xml:space="preserve">/50</t>
    </r>
    <r>
      <rPr>
        <sz val="11"/>
        <color rgb="FF20283F"/>
        <rFont val="Noto Sans JP"/>
        <family val="2"/>
      </rPr>
      <t xml:space="preserve">マスター行。氏名・社名・連絡先を照合キーにせず、元記録は別途保管。</t>
    </r>
  </si>
  <si>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体系の確認は初期未確認。照合元と台帳で同じ発行元・体系の</t>
    </r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か、人が元記録で確かめます。</t>
    </r>
  </si>
  <si>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の候補数と手動の一致確認は別。候補が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件でも同一顧客や本人確認の証明ではありません。</t>
    </r>
  </si>
  <si>
    <r>
      <rPr>
        <sz val="11"/>
        <color rgb="FF20283F"/>
        <rFont val="Noto Sans JP"/>
        <family val="2"/>
      </rPr>
      <t xml:space="preserve">同じ顧客</t>
    </r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の複数行を残し、先頭行を自動採用しません。確認先行は根拠のある</t>
    </r>
    <r>
      <rPr>
        <sz val="11"/>
        <color rgb="FF20283F"/>
        <rFont val="Arial"/>
        <family val="0"/>
        <charset val="1"/>
      </rPr>
      <t xml:space="preserve">MST-</t>
    </r>
    <r>
      <rPr>
        <sz val="11"/>
        <color rgb="FF20283F"/>
        <rFont val="Noto Sans JP"/>
        <family val="2"/>
      </rPr>
      <t xml:space="preserve">行</t>
    </r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で指定。</t>
    </r>
  </si>
  <si>
    <r>
      <rPr>
        <sz val="11"/>
        <color rgb="FF20283F"/>
        <rFont val="Noto Sans JP"/>
        <family val="2"/>
      </rPr>
      <t xml:space="preserve">未確認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対象外は確認先行と一致確認日を空欄。候補なし・キー未確認を</t>
    </r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の</t>
    </r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で埋めません。</t>
    </r>
  </si>
  <si>
    <t xml:space="preserve">台帳区分が有効の確認先だけを一致確認に使います。有効を連絡許諾やアクセス権にしません。</t>
  </si>
  <si>
    <r>
      <rPr>
        <sz val="11"/>
        <color rgb="FF20283F"/>
        <rFont val="Noto Sans JP"/>
        <family val="2"/>
      </rPr>
      <t xml:space="preserve">台帳確認日≦一致確認日≦元記録確認日≦基準日。全日付</t>
    </r>
    <r>
      <rPr>
        <sz val="11"/>
        <color rgb="FF20283F"/>
        <rFont val="Arial"/>
        <family val="0"/>
        <charset val="1"/>
      </rPr>
      <t xml:space="preserve">2020</t>
    </r>
    <r>
      <rPr>
        <sz val="11"/>
        <color rgb="FF20283F"/>
        <rFont val="Noto Sans JP"/>
        <family val="2"/>
      </rPr>
      <t xml:space="preserve">〜</t>
    </r>
    <r>
      <rPr>
        <sz val="11"/>
        <color rgb="FF20283F"/>
        <rFont val="Arial"/>
        <family val="0"/>
        <charset val="1"/>
      </rPr>
      <t xml:space="preserve">2099</t>
    </r>
    <r>
      <rPr>
        <sz val="11"/>
        <color rgb="FF20283F"/>
        <rFont val="Noto Sans JP"/>
        <family val="2"/>
      </rPr>
      <t xml:space="preserve">年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時刻なし。</t>
    </r>
  </si>
  <si>
    <t xml:space="preserve">現在の元記録と台帳の照合です。基準日だけを過去へ変えて変更履歴を復元しません。</t>
  </si>
  <si>
    <r>
      <rPr>
        <sz val="11"/>
        <color rgb="FF20283F"/>
        <rFont val="Noto Sans JP"/>
        <family val="2"/>
      </rPr>
      <t xml:space="preserve">同名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表記ゆれの推定、個人の同定、名寄せ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自動統合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削除、</t>
    </r>
    <r>
      <rPr>
        <sz val="11"/>
        <color rgb="FF20283F"/>
        <rFont val="Arial"/>
        <family val="0"/>
        <charset val="1"/>
      </rPr>
      <t xml:space="preserve">CRM</t>
    </r>
    <r>
      <rPr>
        <sz val="11"/>
        <color rgb="FF20283F"/>
        <rFont val="Noto Sans JP"/>
        <family val="2"/>
      </rPr>
      <t xml:space="preserve">同期や任意ファイル取込は扱いません。</t>
    </r>
  </si>
  <si>
    <r>
      <rPr>
        <sz val="11"/>
        <color rgb="FF20283F"/>
        <rFont val="Noto Sans JP"/>
        <family val="2"/>
      </rPr>
      <t xml:space="preserve">照合結果のみ印刷。初期</t>
    </r>
    <r>
      <rPr>
        <sz val="11"/>
        <color rgb="FF20283F"/>
        <rFont val="Arial"/>
        <family val="0"/>
        <charset val="1"/>
      </rPr>
      <t xml:space="preserve">A1:H17</t>
    </r>
    <r>
      <rPr>
        <sz val="11"/>
        <color rgb="FF20283F"/>
        <rFont val="Noto Sans JP"/>
        <family val="2"/>
      </rPr>
      <t xml:space="preserve">（</t>
    </r>
    <r>
      <rPr>
        <sz val="11"/>
        <color rgb="FF20283F"/>
        <rFont val="Arial"/>
        <family val="0"/>
        <charset val="1"/>
      </rPr>
      <t xml:space="preserve">8</t>
    </r>
    <r>
      <rPr>
        <sz val="11"/>
        <color rgb="FF20283F"/>
        <rFont val="Noto Sans JP"/>
        <family val="2"/>
      </rPr>
      <t xml:space="preserve">行）、</t>
    </r>
    <r>
      <rPr>
        <sz val="11"/>
        <color rgb="FF20283F"/>
        <rFont val="Arial"/>
        <family val="0"/>
        <charset val="1"/>
      </rPr>
      <t xml:space="preserve">50</t>
    </r>
    <r>
      <rPr>
        <sz val="11"/>
        <color rgb="FF20283F"/>
        <rFont val="Noto Sans JP"/>
        <family val="2"/>
      </rPr>
      <t xml:space="preserve">行</t>
    </r>
    <r>
      <rPr>
        <sz val="11"/>
        <color rgb="FF20283F"/>
        <rFont val="Arial"/>
        <family val="0"/>
        <charset val="1"/>
      </rPr>
      <t xml:space="preserve">A1:H59</t>
    </r>
    <r>
      <rPr>
        <sz val="11"/>
        <color rgb="FF20283F"/>
        <rFont val="Noto Sans JP"/>
        <family val="2"/>
      </rPr>
      <t xml:space="preserve">。版</t>
    </r>
    <r>
      <rPr>
        <sz val="11"/>
        <color rgb="FF20283F"/>
        <rFont val="Arial"/>
        <family val="0"/>
        <charset val="1"/>
      </rPr>
      <t xml:space="preserve">1/CC0 https://creativecommons.org/publicdomain/zero/1.0/</t>
    </r>
  </si>
  <si>
    <r>
      <rPr>
        <sz val="11"/>
        <color rgb="FF20283F"/>
        <rFont val="Noto Sans JP"/>
        <family val="2"/>
      </rPr>
      <t xml:space="preserve">一次情報確認</t>
    </r>
    <r>
      <rPr>
        <sz val="11"/>
        <color rgb="FF20283F"/>
        <rFont val="Arial"/>
        <family val="0"/>
        <charset val="1"/>
      </rPr>
      <t xml:space="preserve">2026-10-16 https://support.microsoft.com/en-us/excel/functions/countifs-function</t>
    </r>
  </si>
  <si>
    <t xml:space="preserve">https://support.microsoft.com/en-us/excel/functions/index-function https://support.microsoft.com/en-us/excel/functions/match-function</t>
  </si>
  <si>
    <t xml:space="preserve">顧客マスターの行を原本どおりに置く</t>
  </si>
  <si>
    <r>
      <rPr>
        <sz val="11"/>
        <color rgb="FF20283F"/>
        <rFont val="Noto Sans JP"/>
        <family val="2"/>
      </rPr>
      <t xml:space="preserve">黄色</t>
    </r>
    <r>
      <rPr>
        <sz val="11"/>
        <color rgb="FF20283F"/>
        <rFont val="Arial"/>
        <family val="0"/>
        <charset val="1"/>
      </rPr>
      <t xml:space="preserve">A</t>
    </r>
    <r>
      <rPr>
        <sz val="11"/>
        <color rgb="FF20283F"/>
        <rFont val="Noto Sans JP"/>
        <family val="2"/>
      </rPr>
      <t xml:space="preserve">〜</t>
    </r>
    <r>
      <rPr>
        <sz val="11"/>
        <color rgb="FF20283F"/>
        <rFont val="Arial"/>
        <family val="0"/>
        <charset val="1"/>
      </rPr>
      <t xml:space="preserve">D</t>
    </r>
    <r>
      <rPr>
        <sz val="11"/>
        <color rgb="FF20283F"/>
        <rFont val="Noto Sans JP"/>
        <family val="2"/>
      </rPr>
      <t xml:space="preserve">へ</t>
    </r>
    <r>
      <rPr>
        <sz val="11"/>
        <color rgb="FF20283F"/>
        <rFont val="Arial"/>
        <family val="0"/>
        <charset val="1"/>
      </rPr>
      <t xml:space="preserve">50</t>
    </r>
    <r>
      <rPr>
        <sz val="11"/>
        <color rgb="FF20283F"/>
        <rFont val="Noto Sans JP"/>
        <family val="2"/>
      </rPr>
      <t xml:space="preserve">行。</t>
    </r>
    <r>
      <rPr>
        <sz val="11"/>
        <color rgb="FF20283F"/>
        <rFont val="Arial"/>
        <family val="0"/>
        <charset val="1"/>
      </rPr>
      <t xml:space="preserve">MST-</t>
    </r>
    <r>
      <rPr>
        <sz val="11"/>
        <color rgb="FF20283F"/>
        <rFont val="Noto Sans JP"/>
        <family val="2"/>
      </rPr>
      <t xml:space="preserve">の行</t>
    </r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は一意。同じ</t>
    </r>
    <r>
      <rPr>
        <sz val="11"/>
        <color rgb="FF20283F"/>
        <rFont val="Arial"/>
        <family val="0"/>
        <charset val="1"/>
      </rPr>
      <t xml:space="preserve">CUS-</t>
    </r>
    <r>
      <rPr>
        <sz val="11"/>
        <color rgb="FF20283F"/>
        <rFont val="Noto Sans JP"/>
        <family val="2"/>
      </rPr>
      <t xml:space="preserve">が複数あっても消去・統合しません。</t>
    </r>
  </si>
  <si>
    <t xml:space="preserve">有効は台帳の区分で、本人確認・連絡の許諾・アクセス権の証明ではありません。</t>
  </si>
  <si>
    <r>
      <rPr>
        <b val="true"/>
        <sz val="11"/>
        <color rgb="FFFFFFFF"/>
        <rFont val="Noto Sans JP"/>
        <family val="2"/>
      </rPr>
      <t xml:space="preserve">マスター行</t>
    </r>
    <r>
      <rPr>
        <b val="true"/>
        <sz val="11"/>
        <color rgb="FFFFFFFF"/>
        <rFont val="Arial"/>
        <family val="0"/>
        <charset val="1"/>
      </rPr>
      <t xml:space="preserve">ID</t>
    </r>
  </si>
  <si>
    <r>
      <rPr>
        <b val="true"/>
        <sz val="11"/>
        <color rgb="FFFFFFFF"/>
        <rFont val="Noto Sans JP"/>
        <family val="2"/>
      </rPr>
      <t xml:space="preserve">顧客</t>
    </r>
    <r>
      <rPr>
        <b val="true"/>
        <sz val="11"/>
        <color rgb="FFFFFFFF"/>
        <rFont val="Arial"/>
        <family val="0"/>
        <charset val="1"/>
      </rPr>
      <t xml:space="preserve">ID</t>
    </r>
  </si>
  <si>
    <t xml:space="preserve">台帳区分</t>
  </si>
  <si>
    <t xml:space="preserve">記録確認日</t>
  </si>
  <si>
    <t xml:space="preserve">MST-0001</t>
  </si>
  <si>
    <t xml:space="preserve">有効</t>
  </si>
  <si>
    <t xml:space="preserve">MST-0002</t>
  </si>
  <si>
    <t xml:space="preserve">MST-0003</t>
  </si>
  <si>
    <t xml:space="preserve">MST-0004</t>
  </si>
  <si>
    <t xml:space="preserve">保留</t>
  </si>
  <si>
    <t xml:space="preserve">MST-0006</t>
  </si>
  <si>
    <t xml:space="preserve">終了</t>
  </si>
  <si>
    <t xml:space="preserve">MST-0007</t>
  </si>
  <si>
    <t xml:space="preserve">CUS-0006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</si>
</sst>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[$-411]yyyy/mm/dd"/>
    <numFmt numFmtId="166" formatCode="0"/>
    <numFmt numFmtId="167" formatCode="@"/>
  </numFmts>
  <fonts count="11">
    <font>
      <sz val="10"/>
      <name val="Noto Sans JP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0283F"/>
      <name val="Noto Sans JP"/>
      <family val="2"/>
    </font>
    <font>
      <b val="true"/>
      <sz val="16"/>
      <color rgb="FF3048A5"/>
      <name val="Arial"/>
      <family val="0"/>
      <charset val="1"/>
    </font>
    <font>
      <b val="true"/>
      <sz val="16"/>
      <color rgb="FF3048A5"/>
      <name val="Noto Sans JP"/>
      <family val="2"/>
    </font>
    <font>
      <sz val="11"/>
      <color rgb="FF20283F"/>
      <name val="Arial"/>
      <family val="0"/>
      <charset val="1"/>
    </font>
    <font>
      <b val="true"/>
      <sz val="11"/>
      <color rgb="FFFFFFFF"/>
      <name val="Noto Sans JP"/>
      <family val="2"/>
    </font>
    <font>
      <b val="true"/>
      <sz val="11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8E4"/>
        <bgColor rgb="FFFFF1D2"/>
      </patternFill>
    </fill>
    <fill>
      <patternFill patternType="solid">
        <fgColor rgb="FF3048A5"/>
        <bgColor rgb="FF003366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8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8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5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3">
    <dxf>
      <font>
        <b val="1"/>
        <color rgb="FF805400"/>
      </font>
      <fill>
        <patternFill>
          <bgColor rgb="FFFFF1D2"/>
        </patternFill>
      </fill>
    </dxf>
    <dxf>
      <font>
        <b val="1"/>
        <color rgb="FF805400"/>
      </font>
      <fill>
        <patternFill>
          <bgColor rgb="FFFFF1D2"/>
        </patternFill>
      </fill>
    </dxf>
    <dxf>
      <font>
        <b val="1"/>
        <color rgb="FFB3261E"/>
      </font>
      <fill>
        <patternFill>
          <bgColor rgb="FFFDECEB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5400"/>
      <rgbColor rgb="FF800080"/>
      <rgbColor rgb="FF008080"/>
      <rgbColor rgb="FFC0C0C0"/>
      <rgbColor rgb="FF808080"/>
      <rgbColor rgb="FF9999FF"/>
      <rgbColor rgb="FF993366"/>
      <rgbColor rgb="FFFFF8E4"/>
      <rgbColor rgb="FFFDECE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1D2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B3261E"/>
      <rgbColor rgb="FF993366"/>
      <rgbColor rgb="FF3048A5"/>
      <rgbColor rgb="FF2028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5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0" width="19"/>
    <col collapsed="false" customWidth="true" hidden="false" outlineLevel="0" max="3" min="3" style="0" width="17"/>
    <col collapsed="false" customWidth="true" hidden="false" outlineLevel="0" max="5" min="4" style="0" width="23"/>
    <col collapsed="false" customWidth="true" hidden="false" outlineLevel="0" max="6" min="6" style="0" width="24"/>
    <col collapsed="false" customWidth="true" hidden="false" outlineLevel="0" max="7" min="7" style="0" width="21"/>
    <col collapsed="false" customWidth="true" hidden="false" outlineLevel="0" max="8" min="8" style="0" width="22"/>
    <col collapsed="false" customWidth="true" hidden="false" outlineLevel="0" max="12" min="9" style="0" width="19"/>
  </cols>
  <sheetData>
    <row r="1" customFormat="false" ht="23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30" hidden="false" customHeight="true" outlineLevel="0" collapsed="false">
      <c r="A2" s="2" t="s">
        <v>0</v>
      </c>
      <c r="B2" s="2"/>
      <c r="C2" s="2"/>
      <c r="D2" s="2"/>
      <c r="E2" s="2"/>
      <c r="F2" s="2"/>
      <c r="G2" s="2"/>
      <c r="H2" s="2"/>
      <c r="I2" s="1"/>
      <c r="J2" s="1"/>
      <c r="K2" s="1" t="s">
        <v>1</v>
      </c>
      <c r="L2" s="1" t="s">
        <v>2</v>
      </c>
    </row>
    <row r="3" customFormat="false" ht="23" hidden="false" customHeight="true" outlineLevel="0" collapsed="false">
      <c r="A3" s="1" t="s">
        <v>3</v>
      </c>
      <c r="B3" s="3" t="n">
        <v>46311</v>
      </c>
      <c r="C3" s="1"/>
      <c r="D3" s="4" t="s">
        <v>4</v>
      </c>
      <c r="E3" s="5" t="s">
        <v>5</v>
      </c>
      <c r="F3" s="1"/>
      <c r="G3" s="1" t="s">
        <v>6</v>
      </c>
      <c r="H3" s="1" t="str">
        <f aca="false">IF(L3=0,"不備なし","入力を確認")</f>
        <v>不備なし</v>
      </c>
      <c r="I3" s="1"/>
      <c r="J3" s="1"/>
      <c r="K3" s="1" t="n">
        <f aca="false">IF(AND(IF(ISNUMBER(B3),AND(B3&gt;=43831,B3&lt;73051,B3=INT(B3)),FALSE()),OR(E3="未確認",E3="確認済")),0,1)</f>
        <v>0</v>
      </c>
      <c r="L3" s="1" t="n">
        <f aca="false">IF(AND(ISNUMBER(K3),K3=IF(AND(IF(ISNUMBER(B3),AND(B3&gt;=43831,B3&lt;73051,B3=INT(B3)),FALSE()),OR(E3="未確認",E3="確認済")),0,1)),K3,1)+SUM(照合入力!K8:L57)+SUM(顧客マスター!F8:G57)+IF(COUNT(照合入力!L8:L57)=50,0,1)+IF(COUNT(顧客マスター!G8:G57)=50,0,1)</f>
        <v>0</v>
      </c>
    </row>
    <row r="4" customFormat="false" ht="23" hidden="false" customHeight="true" outlineLevel="0" collapsed="false">
      <c r="A4" s="1" t="s">
        <v>7</v>
      </c>
      <c r="B4" s="6" t="n">
        <f aca="false">IF($L$3=0,COUNTIFS(照合入力!J8:J57,"確認済み"),NA())</f>
        <v>8</v>
      </c>
      <c r="C4" s="1"/>
      <c r="D4" s="1" t="s">
        <v>8</v>
      </c>
      <c r="E4" s="6" t="n">
        <f aca="false">IF($L$3=0,COUNTIFS(照合入力!I8:I57,"一致確認"),NA())</f>
        <v>0</v>
      </c>
      <c r="F4" s="1"/>
      <c r="G4" s="1" t="s">
        <v>9</v>
      </c>
      <c r="H4" s="6" t="n">
        <f aca="false">IF($L$3=0,COUNTIFS(照合入力!I8:I57,"対象外"),NA())</f>
        <v>1</v>
      </c>
      <c r="I4" s="1"/>
      <c r="J4" s="1"/>
      <c r="K4" s="1"/>
      <c r="L4" s="1"/>
    </row>
    <row r="5" customFormat="false" ht="23" hidden="false" customHeight="true" outlineLevel="0" collapsed="false">
      <c r="A5" s="1" t="s">
        <v>10</v>
      </c>
      <c r="B5" s="6" t="n">
        <f aca="false">IF($L$3=0,COUNTIFS(照合入力!I8:I57,"キー未確認"),NA())</f>
        <v>0</v>
      </c>
      <c r="C5" s="1"/>
      <c r="D5" s="1" t="s">
        <v>11</v>
      </c>
      <c r="E5" s="6" t="n">
        <f aca="false">IF($L$3=0,COUNTIFS(照合入力!I8:I57,"候補なし"),NA())</f>
        <v>0</v>
      </c>
      <c r="F5" s="1"/>
      <c r="G5" s="1" t="s">
        <v>12</v>
      </c>
      <c r="H5" s="6" t="n">
        <f aca="false">IF($L$3=0,COUNTIFS(照合入力!I8:I57,"複数候補"),NA())</f>
        <v>0</v>
      </c>
      <c r="I5" s="1"/>
      <c r="J5" s="1"/>
      <c r="K5" s="1"/>
      <c r="L5" s="1"/>
    </row>
    <row r="6" customFormat="false" ht="23" hidden="false" customHeight="true" outlineLevel="0" collapsed="false">
      <c r="A6" s="1" t="s">
        <v>13</v>
      </c>
      <c r="B6" s="6" t="n">
        <f aca="false">IF($L$3=0,COUNTIFS(照合入力!I8:I57,"単一候補"),NA())</f>
        <v>0</v>
      </c>
      <c r="C6" s="1"/>
      <c r="D6" s="1" t="s">
        <v>14</v>
      </c>
      <c r="E6" s="6" t="n">
        <f aca="false">IF($L$3=0,COUNTIFS(照合入力!I8:I57,"台帳要確認"),NA())</f>
        <v>0</v>
      </c>
      <c r="F6" s="1"/>
      <c r="G6" s="1" t="s">
        <v>15</v>
      </c>
      <c r="H6" s="6" t="n">
        <f aca="false">IF($L$3=0,COUNTIFS(照合入力!I8:I57,"体系未確認"),NA())</f>
        <v>7</v>
      </c>
      <c r="I6" s="1"/>
      <c r="J6" s="1"/>
      <c r="K6" s="1"/>
      <c r="L6" s="1"/>
    </row>
    <row r="7" customFormat="false" ht="23" hidden="false" customHeight="true" outlineLevel="0" collapsed="false">
      <c r="A7" s="1" t="s">
        <v>16</v>
      </c>
      <c r="B7" s="6" t="n">
        <f aca="false">B4-E4-H4</f>
        <v>7</v>
      </c>
      <c r="C7" s="1"/>
      <c r="D7" s="1" t="s">
        <v>17</v>
      </c>
      <c r="E7" s="6" t="n">
        <f aca="false">B4-E4-H4-B5-E5-H5-B6-E6-H6</f>
        <v>0</v>
      </c>
      <c r="F7" s="1"/>
      <c r="G7" s="1" t="s">
        <v>18</v>
      </c>
      <c r="H7" s="1" t="str">
        <f aca="false">IF($L$3&lt;&gt;0,NA(),IF(B4=0,"対象行なし",IF(E3&lt;&gt;"確認済","判定保留",IF(B7&gt;0,"確認待ち","確認区分記録済"))))</f>
        <v>判定保留</v>
      </c>
      <c r="I7" s="1"/>
      <c r="J7" s="1"/>
      <c r="K7" s="1"/>
      <c r="L7" s="1"/>
    </row>
    <row r="8" customFormat="false" ht="23" hidden="false" customHeight="true" outlineLevel="0" collapsed="false">
      <c r="A8" s="1" t="s">
        <v>19</v>
      </c>
      <c r="B8" s="6" t="n">
        <f aca="false">IF($L$3=0,COUNTIFS(顧客マスター!E8:E57,"確認済み"),NA())</f>
        <v>7</v>
      </c>
      <c r="C8" s="1"/>
      <c r="D8" s="1" t="s">
        <v>20</v>
      </c>
      <c r="E8" s="1"/>
      <c r="F8" s="1"/>
      <c r="G8" s="1"/>
      <c r="H8" s="1"/>
      <c r="I8" s="1"/>
      <c r="J8" s="1"/>
      <c r="K8" s="1"/>
      <c r="L8" s="1"/>
    </row>
    <row r="9" customFormat="false" ht="38" hidden="false" customHeight="true" outlineLevel="0" collapsed="false">
      <c r="A9" s="7" t="s">
        <v>21</v>
      </c>
      <c r="B9" s="7" t="s">
        <v>22</v>
      </c>
      <c r="C9" s="7" t="s">
        <v>23</v>
      </c>
      <c r="D9" s="7" t="s">
        <v>24</v>
      </c>
      <c r="E9" s="7" t="s">
        <v>25</v>
      </c>
      <c r="F9" s="7" t="s">
        <v>26</v>
      </c>
      <c r="G9" s="7" t="s">
        <v>27</v>
      </c>
      <c r="H9" s="7" t="s">
        <v>28</v>
      </c>
      <c r="I9" s="1"/>
      <c r="J9" s="1"/>
      <c r="K9" s="1"/>
      <c r="L9" s="1"/>
    </row>
    <row r="10" customFormat="false" ht="30" hidden="false" customHeight="true" outlineLevel="0" collapsed="false">
      <c r="A10" s="1" t="str">
        <f aca="false">IF($L$3&lt;&gt;0,NA(),IF(COUNTA(照合入力!A8:F8)=0,"",IF(COUNTA(照合入力!A8)=0,"",照合入力!A8)))</f>
        <v>REC-0001</v>
      </c>
      <c r="B10" s="8" t="str">
        <f aca="false">IF($L$3&lt;&gt;0,NA(),IF(COUNTA(照合入力!A8:F8)=0,"",IF(COUNTA(照合入力!B8)=0,"",照合入力!B8)))</f>
        <v>CUS-0001</v>
      </c>
      <c r="C10" s="9" t="n">
        <f aca="false">IF($L$3&lt;&gt;0,NA(),IF(COUNTA(照合入力!A8:F8)=0,"",IF(COUNTA(照合入力!G8)=0,"",照合入力!G8)))</f>
        <v>1</v>
      </c>
      <c r="D10" s="8" t="str">
        <f aca="false">IF($L$3&lt;&gt;0,NA(),IF(COUNTA(照合入力!A8:F8)=0,"",IF(COUNTA(照合入力!H8)=0,"",照合入力!H8)))</f>
        <v>MST-0001</v>
      </c>
      <c r="E10" s="8" t="str">
        <f aca="false">IF($L$3&lt;&gt;0,NA(),IF(COUNTA(照合入力!A8:F8)=0,"",IF(COUNTA(照合入力!D8)=0,"",照合入力!D8)))</f>
        <v/>
      </c>
      <c r="F10" s="10" t="str">
        <f aca="false">IF($L$3&lt;&gt;0,NA(),IF(COUNTA(照合入力!A8:F8)=0,"",IF(COUNTA(照合入力!I8)=0,"",照合入力!I8)))</f>
        <v>体系未確認</v>
      </c>
      <c r="G10" s="11" t="str">
        <f aca="false">IF($L$3&lt;&gt;0,NA(),IF(COUNTA(照合入力!A8:F8)=0,"",IF(COUNTA(照合入力!E8)=0,"",照合入力!E8)))</f>
        <v/>
      </c>
      <c r="H10" s="11" t="n">
        <f aca="false">IF($L$3&lt;&gt;0,NA(),IF(COUNTA(照合入力!A8:F8)=0,"",IF(COUNTA(照合入力!F8)=0,"",照合入力!F8)))</f>
        <v>46311</v>
      </c>
      <c r="I10" s="1"/>
      <c r="J10" s="1"/>
      <c r="K10" s="1"/>
      <c r="L10" s="1"/>
    </row>
    <row r="11" customFormat="false" ht="30" hidden="false" customHeight="true" outlineLevel="0" collapsed="false">
      <c r="A11" s="1" t="str">
        <f aca="false">IF($L$3&lt;&gt;0,NA(),IF(COUNTA(照合入力!A9:F9)=0,"",IF(COUNTA(照合入力!A9)=0,"",照合入力!A9)))</f>
        <v>REC-0002</v>
      </c>
      <c r="B11" s="8" t="str">
        <f aca="false">IF($L$3&lt;&gt;0,NA(),IF(COUNTA(照合入力!A9:F9)=0,"",IF(COUNTA(照合入力!B9)=0,"",照合入力!B9)))</f>
        <v>CUS-0002</v>
      </c>
      <c r="C11" s="9" t="n">
        <f aca="false">IF($L$3&lt;&gt;0,NA(),IF(COUNTA(照合入力!A9:F9)=0,"",IF(COUNTA(照合入力!G9)=0,"",照合入力!G9)))</f>
        <v>2</v>
      </c>
      <c r="D11" s="8" t="str">
        <f aca="false">IF($L$3&lt;&gt;0,NA(),IF(COUNTA(照合入力!A9:F9)=0,"",IF(COUNTA(照合入力!H9)=0,"",照合入力!H9)))</f>
        <v/>
      </c>
      <c r="E11" s="8" t="str">
        <f aca="false">IF($L$3&lt;&gt;0,NA(),IF(COUNTA(照合入力!A9:F9)=0,"",IF(COUNTA(照合入力!D9)=0,"",照合入力!D9)))</f>
        <v/>
      </c>
      <c r="F11" s="10" t="str">
        <f aca="false">IF($L$3&lt;&gt;0,NA(),IF(COUNTA(照合入力!A9:F9)=0,"",IF(COUNTA(照合入力!I9)=0,"",照合入力!I9)))</f>
        <v>体系未確認</v>
      </c>
      <c r="G11" s="11" t="str">
        <f aca="false">IF($L$3&lt;&gt;0,NA(),IF(COUNTA(照合入力!A9:F9)=0,"",IF(COUNTA(照合入力!E9)=0,"",照合入力!E9)))</f>
        <v/>
      </c>
      <c r="H11" s="11" t="n">
        <f aca="false">IF($L$3&lt;&gt;0,NA(),IF(COUNTA(照合入力!A9:F9)=0,"",IF(COUNTA(照合入力!F9)=0,"",照合入力!F9)))</f>
        <v>46311</v>
      </c>
      <c r="I11" s="1"/>
      <c r="J11" s="1"/>
      <c r="K11" s="1"/>
      <c r="L11" s="1"/>
    </row>
    <row r="12" customFormat="false" ht="30" hidden="false" customHeight="true" outlineLevel="0" collapsed="false">
      <c r="A12" s="1" t="str">
        <f aca="false">IF($L$3&lt;&gt;0,NA(),IF(COUNTA(照合入力!A10:F10)=0,"",IF(COUNTA(照合入力!A10)=0,"",照合入力!A10)))</f>
        <v>REC-0003</v>
      </c>
      <c r="B12" s="8" t="str">
        <f aca="false">IF($L$3&lt;&gt;0,NA(),IF(COUNTA(照合入力!A10:F10)=0,"",IF(COUNTA(照合入力!B10)=0,"",照合入力!B10)))</f>
        <v>CUS-0009</v>
      </c>
      <c r="C12" s="9" t="n">
        <f aca="false">IF($L$3&lt;&gt;0,NA(),IF(COUNTA(照合入力!A10:F10)=0,"",IF(COUNTA(照合入力!G10)=0,"",照合入力!G10)))</f>
        <v>0</v>
      </c>
      <c r="D12" s="8" t="str">
        <f aca="false">IF($L$3&lt;&gt;0,NA(),IF(COUNTA(照合入力!A10:F10)=0,"",IF(COUNTA(照合入力!H10)=0,"",照合入力!H10)))</f>
        <v/>
      </c>
      <c r="E12" s="8" t="str">
        <f aca="false">IF($L$3&lt;&gt;0,NA(),IF(COUNTA(照合入力!A10:F10)=0,"",IF(COUNTA(照合入力!D10)=0,"",照合入力!D10)))</f>
        <v/>
      </c>
      <c r="F12" s="10" t="str">
        <f aca="false">IF($L$3&lt;&gt;0,NA(),IF(COUNTA(照合入力!A10:F10)=0,"",IF(COUNTA(照合入力!I10)=0,"",照合入力!I10)))</f>
        <v>体系未確認</v>
      </c>
      <c r="G12" s="11" t="str">
        <f aca="false">IF($L$3&lt;&gt;0,NA(),IF(COUNTA(照合入力!A10:F10)=0,"",IF(COUNTA(照合入力!E10)=0,"",照合入力!E10)))</f>
        <v/>
      </c>
      <c r="H12" s="11" t="n">
        <f aca="false">IF($L$3&lt;&gt;0,NA(),IF(COUNTA(照合入力!A10:F10)=0,"",IF(COUNTA(照合入力!F10)=0,"",照合入力!F10)))</f>
        <v>46311</v>
      </c>
      <c r="I12" s="1"/>
      <c r="J12" s="1"/>
      <c r="K12" s="1"/>
      <c r="L12" s="1"/>
    </row>
    <row r="13" customFormat="false" ht="30" hidden="false" customHeight="true" outlineLevel="0" collapsed="false">
      <c r="A13" s="1" t="str">
        <f aca="false">IF($L$3&lt;&gt;0,NA(),IF(COUNTA(照合入力!A11:F11)=0,"",IF(COUNTA(照合入力!A11)=0,"",照合入力!A11)))</f>
        <v>REC-0004</v>
      </c>
      <c r="B13" s="8" t="str">
        <f aca="false">IF($L$3&lt;&gt;0,NA(),IF(COUNTA(照合入力!A11:F11)=0,"",IF(COUNTA(照合入力!B11)=0,"",照合入力!B11)))</f>
        <v/>
      </c>
      <c r="C13" s="9" t="str">
        <f aca="false">IF($L$3&lt;&gt;0,NA(),IF(COUNTA(照合入力!A11:F11)=0,"",IF(COUNTA(照合入力!G11)=0,"",照合入力!G11)))</f>
        <v/>
      </c>
      <c r="D13" s="8" t="str">
        <f aca="false">IF($L$3&lt;&gt;0,NA(),IF(COUNTA(照合入力!A11:F11)=0,"",IF(COUNTA(照合入力!H11)=0,"",照合入力!H11)))</f>
        <v/>
      </c>
      <c r="E13" s="8" t="str">
        <f aca="false">IF($L$3&lt;&gt;0,NA(),IF(COUNTA(照合入力!A11:F11)=0,"",IF(COUNTA(照合入力!D11)=0,"",照合入力!D11)))</f>
        <v/>
      </c>
      <c r="F13" s="10" t="str">
        <f aca="false">IF($L$3&lt;&gt;0,NA(),IF(COUNTA(照合入力!A11:F11)=0,"",IF(COUNTA(照合入力!I11)=0,"",照合入力!I11)))</f>
        <v>体系未確認</v>
      </c>
      <c r="G13" s="11" t="str">
        <f aca="false">IF($L$3&lt;&gt;0,NA(),IF(COUNTA(照合入力!A11:F11)=0,"",IF(COUNTA(照合入力!E11)=0,"",照合入力!E11)))</f>
        <v/>
      </c>
      <c r="H13" s="11" t="n">
        <f aca="false">IF($L$3&lt;&gt;0,NA(),IF(COUNTA(照合入力!A11:F11)=0,"",IF(COUNTA(照合入力!F11)=0,"",照合入力!F11)))</f>
        <v>46311</v>
      </c>
      <c r="I13" s="1"/>
      <c r="J13" s="1"/>
      <c r="K13" s="1"/>
      <c r="L13" s="1"/>
    </row>
    <row r="14" customFormat="false" ht="30" hidden="false" customHeight="true" outlineLevel="0" collapsed="false">
      <c r="A14" s="1" t="str">
        <f aca="false">IF($L$3&lt;&gt;0,NA(),IF(COUNTA(照合入力!A12:F12)=0,"",IF(COUNTA(照合入力!A12)=0,"",照合入力!A12)))</f>
        <v>REC-0005</v>
      </c>
      <c r="B14" s="8" t="str">
        <f aca="false">IF($L$3&lt;&gt;0,NA(),IF(COUNTA(照合入力!A12:F12)=0,"",IF(COUNTA(照合入力!B12)=0,"",照合入力!B12)))</f>
        <v>CUS-0003</v>
      </c>
      <c r="C14" s="9" t="n">
        <f aca="false">IF($L$3&lt;&gt;0,NA(),IF(COUNTA(照合入力!A12:F12)=0,"",IF(COUNTA(照合入力!G12)=0,"",照合入力!G12)))</f>
        <v>1</v>
      </c>
      <c r="D14" s="8" t="str">
        <f aca="false">IF($L$3&lt;&gt;0,NA(),IF(COUNTA(照合入力!A12:F12)=0,"",IF(COUNTA(照合入力!H12)=0,"",照合入力!H12)))</f>
        <v>MST-0004</v>
      </c>
      <c r="E14" s="8" t="str">
        <f aca="false">IF($L$3&lt;&gt;0,NA(),IF(COUNTA(照合入力!A12:F12)=0,"",IF(COUNTA(照合入力!D12)=0,"",照合入力!D12)))</f>
        <v/>
      </c>
      <c r="F14" s="10" t="str">
        <f aca="false">IF($L$3&lt;&gt;0,NA(),IF(COUNTA(照合入力!A12:F12)=0,"",IF(COUNTA(照合入力!I12)=0,"",照合入力!I12)))</f>
        <v>体系未確認</v>
      </c>
      <c r="G14" s="11" t="str">
        <f aca="false">IF($L$3&lt;&gt;0,NA(),IF(COUNTA(照合入力!A12:F12)=0,"",IF(COUNTA(照合入力!E12)=0,"",照合入力!E12)))</f>
        <v/>
      </c>
      <c r="H14" s="11" t="n">
        <f aca="false">IF($L$3&lt;&gt;0,NA(),IF(COUNTA(照合入力!A12:F12)=0,"",IF(COUNTA(照合入力!F12)=0,"",照合入力!F12)))</f>
        <v>46311</v>
      </c>
      <c r="I14" s="1"/>
      <c r="J14" s="1"/>
      <c r="K14" s="1"/>
      <c r="L14" s="1"/>
    </row>
    <row r="15" customFormat="false" ht="30" hidden="false" customHeight="true" outlineLevel="0" collapsed="false">
      <c r="A15" s="1" t="str">
        <f aca="false">IF($L$3&lt;&gt;0,NA(),IF(COUNTA(照合入力!A13:F13)=0,"",IF(COUNTA(照合入力!A13)=0,"",照合入力!A13)))</f>
        <v>REC-0006</v>
      </c>
      <c r="B15" s="8" t="str">
        <f aca="false">IF($L$3&lt;&gt;0,NA(),IF(COUNTA(照合入力!A13:F13)=0,"",IF(COUNTA(照合入力!B13)=0,"",照合入力!B13)))</f>
        <v>CUS-0004</v>
      </c>
      <c r="C15" s="9" t="n">
        <f aca="false">IF($L$3&lt;&gt;0,NA(),IF(COUNTA(照合入力!A13:F13)=0,"",IF(COUNTA(照合入力!G13)=0,"",照合入力!G13)))</f>
        <v>1</v>
      </c>
      <c r="D15" s="8" t="str">
        <f aca="false">IF($L$3&lt;&gt;0,NA(),IF(COUNTA(照合入力!A13:F13)=0,"",IF(COUNTA(照合入力!H13)=0,"",照合入力!H13)))</f>
        <v>MST-0005</v>
      </c>
      <c r="E15" s="8" t="str">
        <f aca="false">IF($L$3&lt;&gt;0,NA(),IF(COUNTA(照合入力!A13:F13)=0,"",IF(COUNTA(照合入力!D13)=0,"",照合入力!D13)))</f>
        <v>MST-0005</v>
      </c>
      <c r="F15" s="10" t="str">
        <f aca="false">IF($L$3&lt;&gt;0,NA(),IF(COUNTA(照合入力!A13:F13)=0,"",IF(COUNTA(照合入力!I13)=0,"",照合入力!I13)))</f>
        <v>体系未確認</v>
      </c>
      <c r="G15" s="11" t="n">
        <f aca="false">IF($L$3&lt;&gt;0,NA(),IF(COUNTA(照合入力!A13:F13)=0,"",IF(COUNTA(照合入力!E13)=0,"",照合入力!E13)))</f>
        <v>46311</v>
      </c>
      <c r="H15" s="11" t="n">
        <f aca="false">IF($L$3&lt;&gt;0,NA(),IF(COUNTA(照合入力!A13:F13)=0,"",IF(COUNTA(照合入力!F13)=0,"",照合入力!F13)))</f>
        <v>46311</v>
      </c>
      <c r="I15" s="1"/>
      <c r="J15" s="1"/>
      <c r="K15" s="1"/>
      <c r="L15" s="1"/>
    </row>
    <row r="16" customFormat="false" ht="30" hidden="false" customHeight="true" outlineLevel="0" collapsed="false">
      <c r="A16" s="1" t="str">
        <f aca="false">IF($L$3&lt;&gt;0,NA(),IF(COUNTA(照合入力!A14:F14)=0,"",IF(COUNTA(照合入力!A14)=0,"",照合入力!A14)))</f>
        <v>REC-0007</v>
      </c>
      <c r="B16" s="8" t="str">
        <f aca="false">IF($L$3&lt;&gt;0,NA(),IF(COUNTA(照合入力!A14:F14)=0,"",IF(COUNTA(照合入力!B14)=0,"",照合入力!B14)))</f>
        <v>CUS-0005</v>
      </c>
      <c r="C16" s="9" t="n">
        <f aca="false">IF($L$3&lt;&gt;0,NA(),IF(COUNTA(照合入力!A14:F14)=0,"",IF(COUNTA(照合入力!G14)=0,"",照合入力!G14)))</f>
        <v>1</v>
      </c>
      <c r="D16" s="8" t="str">
        <f aca="false">IF($L$3&lt;&gt;0,NA(),IF(COUNTA(照合入力!A14:F14)=0,"",IF(COUNTA(照合入力!H14)=0,"",照合入力!H14)))</f>
        <v>MST-0006</v>
      </c>
      <c r="E16" s="8" t="str">
        <f aca="false">IF($L$3&lt;&gt;0,NA(),IF(COUNTA(照合入力!A14:F14)=0,"",IF(COUNTA(照合入力!D14)=0,"",照合入力!D14)))</f>
        <v/>
      </c>
      <c r="F16" s="10" t="str">
        <f aca="false">IF($L$3&lt;&gt;0,NA(),IF(COUNTA(照合入力!A14:F14)=0,"",IF(COUNTA(照合入力!I14)=0,"",照合入力!I14)))</f>
        <v>対象外</v>
      </c>
      <c r="G16" s="11" t="str">
        <f aca="false">IF($L$3&lt;&gt;0,NA(),IF(COUNTA(照合入力!A14:F14)=0,"",IF(COUNTA(照合入力!E14)=0,"",照合入力!E14)))</f>
        <v/>
      </c>
      <c r="H16" s="11" t="n">
        <f aca="false">IF($L$3&lt;&gt;0,NA(),IF(COUNTA(照合入力!A14:F14)=0,"",IF(COUNTA(照合入力!F14)=0,"",照合入力!F14)))</f>
        <v>46311</v>
      </c>
      <c r="I16" s="1"/>
      <c r="J16" s="1"/>
      <c r="K16" s="1"/>
      <c r="L16" s="1"/>
    </row>
    <row r="17" customFormat="false" ht="30" hidden="false" customHeight="true" outlineLevel="0" collapsed="false">
      <c r="A17" s="1" t="str">
        <f aca="false">IF($L$3&lt;&gt;0,NA(),IF(COUNTA(照合入力!A15:F15)=0,"",IF(COUNTA(照合入力!A15)=0,"",照合入力!A15)))</f>
        <v>REC-0008</v>
      </c>
      <c r="B17" s="8" t="str">
        <f aca="false">IF($L$3&lt;&gt;0,NA(),IF(COUNTA(照合入力!A15:F15)=0,"",IF(COUNTA(照合入力!B15)=0,"",照合入力!B15)))</f>
        <v>CUS-0001</v>
      </c>
      <c r="C17" s="9" t="n">
        <f aca="false">IF($L$3&lt;&gt;0,NA(),IF(COUNTA(照合入力!A15:F15)=0,"",IF(COUNTA(照合入力!G15)=0,"",照合入力!G15)))</f>
        <v>1</v>
      </c>
      <c r="D17" s="8" t="str">
        <f aca="false">IF($L$3&lt;&gt;0,NA(),IF(COUNTA(照合入力!A15:F15)=0,"",IF(COUNTA(照合入力!H15)=0,"",照合入力!H15)))</f>
        <v>MST-0001</v>
      </c>
      <c r="E17" s="8" t="str">
        <f aca="false">IF($L$3&lt;&gt;0,NA(),IF(COUNTA(照合入力!A15:F15)=0,"",IF(COUNTA(照合入力!D15)=0,"",照合入力!D15)))</f>
        <v/>
      </c>
      <c r="F17" s="10" t="str">
        <f aca="false">IF($L$3&lt;&gt;0,NA(),IF(COUNTA(照合入力!A15:F15)=0,"",IF(COUNTA(照合入力!I15)=0,"",照合入力!I15)))</f>
        <v>体系未確認</v>
      </c>
      <c r="G17" s="11" t="str">
        <f aca="false">IF($L$3&lt;&gt;0,NA(),IF(COUNTA(照合入力!A15:F15)=0,"",IF(COUNTA(照合入力!E15)=0,"",照合入力!E15)))</f>
        <v/>
      </c>
      <c r="H17" s="11" t="n">
        <f aca="false">IF($L$3&lt;&gt;0,NA(),IF(COUNTA(照合入力!A15:F15)=0,"",IF(COUNTA(照合入力!F15)=0,"",照合入力!F15)))</f>
        <v>46311</v>
      </c>
      <c r="I17" s="1"/>
      <c r="J17" s="1"/>
      <c r="K17" s="1"/>
      <c r="L17" s="1"/>
    </row>
    <row r="18" customFormat="false" ht="30" hidden="false" customHeight="true" outlineLevel="0" collapsed="false">
      <c r="A18" s="1" t="str">
        <f aca="false">IF($L$3&lt;&gt;0,NA(),IF(COUNTA(照合入力!A16:F16)=0,"",IF(COUNTA(照合入力!A16)=0,"",照合入力!A16)))</f>
        <v/>
      </c>
      <c r="B18" s="8" t="str">
        <f aca="false">IF($L$3&lt;&gt;0,NA(),IF(COUNTA(照合入力!A16:F16)=0,"",IF(COUNTA(照合入力!B16)=0,"",照合入力!B16)))</f>
        <v/>
      </c>
      <c r="C18" s="9" t="str">
        <f aca="false">IF($L$3&lt;&gt;0,NA(),IF(COUNTA(照合入力!A16:F16)=0,"",IF(COUNTA(照合入力!G16)=0,"",照合入力!G16)))</f>
        <v/>
      </c>
      <c r="D18" s="8" t="str">
        <f aca="false">IF($L$3&lt;&gt;0,NA(),IF(COUNTA(照合入力!A16:F16)=0,"",IF(COUNTA(照合入力!H16)=0,"",照合入力!H16)))</f>
        <v/>
      </c>
      <c r="E18" s="8" t="str">
        <f aca="false">IF($L$3&lt;&gt;0,NA(),IF(COUNTA(照合入力!A16:F16)=0,"",IF(COUNTA(照合入力!D16)=0,"",照合入力!D16)))</f>
        <v/>
      </c>
      <c r="F18" s="10" t="str">
        <f aca="false">IF($L$3&lt;&gt;0,NA(),IF(COUNTA(照合入力!A16:F16)=0,"",IF(COUNTA(照合入力!I16)=0,"",照合入力!I16)))</f>
        <v/>
      </c>
      <c r="G18" s="11" t="str">
        <f aca="false">IF($L$3&lt;&gt;0,NA(),IF(COUNTA(照合入力!A16:F16)=0,"",IF(COUNTA(照合入力!E16)=0,"",照合入力!E16)))</f>
        <v/>
      </c>
      <c r="H18" s="11" t="str">
        <f aca="false">IF($L$3&lt;&gt;0,NA(),IF(COUNTA(照合入力!A16:F16)=0,"",IF(COUNTA(照合入力!F16)=0,"",照合入力!F16)))</f>
        <v/>
      </c>
      <c r="I18" s="1"/>
      <c r="J18" s="1"/>
      <c r="K18" s="1"/>
      <c r="L18" s="1"/>
    </row>
    <row r="19" customFormat="false" ht="30" hidden="false" customHeight="true" outlineLevel="0" collapsed="false">
      <c r="A19" s="1" t="str">
        <f aca="false">IF($L$3&lt;&gt;0,NA(),IF(COUNTA(照合入力!A17:F17)=0,"",IF(COUNTA(照合入力!A17)=0,"",照合入力!A17)))</f>
        <v/>
      </c>
      <c r="B19" s="8" t="str">
        <f aca="false">IF($L$3&lt;&gt;0,NA(),IF(COUNTA(照合入力!A17:F17)=0,"",IF(COUNTA(照合入力!B17)=0,"",照合入力!B17)))</f>
        <v/>
      </c>
      <c r="C19" s="9" t="str">
        <f aca="false">IF($L$3&lt;&gt;0,NA(),IF(COUNTA(照合入力!A17:F17)=0,"",IF(COUNTA(照合入力!G17)=0,"",照合入力!G17)))</f>
        <v/>
      </c>
      <c r="D19" s="8" t="str">
        <f aca="false">IF($L$3&lt;&gt;0,NA(),IF(COUNTA(照合入力!A17:F17)=0,"",IF(COUNTA(照合入力!H17)=0,"",照合入力!H17)))</f>
        <v/>
      </c>
      <c r="E19" s="8" t="str">
        <f aca="false">IF($L$3&lt;&gt;0,NA(),IF(COUNTA(照合入力!A17:F17)=0,"",IF(COUNTA(照合入力!D17)=0,"",照合入力!D17)))</f>
        <v/>
      </c>
      <c r="F19" s="10" t="str">
        <f aca="false">IF($L$3&lt;&gt;0,NA(),IF(COUNTA(照合入力!A17:F17)=0,"",IF(COUNTA(照合入力!I17)=0,"",照合入力!I17)))</f>
        <v/>
      </c>
      <c r="G19" s="11" t="str">
        <f aca="false">IF($L$3&lt;&gt;0,NA(),IF(COUNTA(照合入力!A17:F17)=0,"",IF(COUNTA(照合入力!E17)=0,"",照合入力!E17)))</f>
        <v/>
      </c>
      <c r="H19" s="11" t="str">
        <f aca="false">IF($L$3&lt;&gt;0,NA(),IF(COUNTA(照合入力!A17:F17)=0,"",IF(COUNTA(照合入力!F17)=0,"",照合入力!F17)))</f>
        <v/>
      </c>
      <c r="I19" s="1"/>
      <c r="J19" s="1"/>
      <c r="K19" s="1"/>
      <c r="L19" s="1"/>
    </row>
    <row r="20" customFormat="false" ht="30" hidden="false" customHeight="true" outlineLevel="0" collapsed="false">
      <c r="A20" s="1" t="str">
        <f aca="false">IF($L$3&lt;&gt;0,NA(),IF(COUNTA(照合入力!A18:F18)=0,"",IF(COUNTA(照合入力!A18)=0,"",照合入力!A18)))</f>
        <v/>
      </c>
      <c r="B20" s="8" t="str">
        <f aca="false">IF($L$3&lt;&gt;0,NA(),IF(COUNTA(照合入力!A18:F18)=0,"",IF(COUNTA(照合入力!B18)=0,"",照合入力!B18)))</f>
        <v/>
      </c>
      <c r="C20" s="9" t="str">
        <f aca="false">IF($L$3&lt;&gt;0,NA(),IF(COUNTA(照合入力!A18:F18)=0,"",IF(COUNTA(照合入力!G18)=0,"",照合入力!G18)))</f>
        <v/>
      </c>
      <c r="D20" s="8" t="str">
        <f aca="false">IF($L$3&lt;&gt;0,NA(),IF(COUNTA(照合入力!A18:F18)=0,"",IF(COUNTA(照合入力!H18)=0,"",照合入力!H18)))</f>
        <v/>
      </c>
      <c r="E20" s="8" t="str">
        <f aca="false">IF($L$3&lt;&gt;0,NA(),IF(COUNTA(照合入力!A18:F18)=0,"",IF(COUNTA(照合入力!D18)=0,"",照合入力!D18)))</f>
        <v/>
      </c>
      <c r="F20" s="10" t="str">
        <f aca="false">IF($L$3&lt;&gt;0,NA(),IF(COUNTA(照合入力!A18:F18)=0,"",IF(COUNTA(照合入力!I18)=0,"",照合入力!I18)))</f>
        <v/>
      </c>
      <c r="G20" s="11" t="str">
        <f aca="false">IF($L$3&lt;&gt;0,NA(),IF(COUNTA(照合入力!A18:F18)=0,"",IF(COUNTA(照合入力!E18)=0,"",照合入力!E18)))</f>
        <v/>
      </c>
      <c r="H20" s="11" t="str">
        <f aca="false">IF($L$3&lt;&gt;0,NA(),IF(COUNTA(照合入力!A18:F18)=0,"",IF(COUNTA(照合入力!F18)=0,"",照合入力!F18)))</f>
        <v/>
      </c>
      <c r="I20" s="1"/>
      <c r="J20" s="1"/>
      <c r="K20" s="1"/>
      <c r="L20" s="1"/>
    </row>
    <row r="21" customFormat="false" ht="30" hidden="false" customHeight="true" outlineLevel="0" collapsed="false">
      <c r="A21" s="1" t="str">
        <f aca="false">IF($L$3&lt;&gt;0,NA(),IF(COUNTA(照合入力!A19:F19)=0,"",IF(COUNTA(照合入力!A19)=0,"",照合入力!A19)))</f>
        <v/>
      </c>
      <c r="B21" s="8" t="str">
        <f aca="false">IF($L$3&lt;&gt;0,NA(),IF(COUNTA(照合入力!A19:F19)=0,"",IF(COUNTA(照合入力!B19)=0,"",照合入力!B19)))</f>
        <v/>
      </c>
      <c r="C21" s="9" t="str">
        <f aca="false">IF($L$3&lt;&gt;0,NA(),IF(COUNTA(照合入力!A19:F19)=0,"",IF(COUNTA(照合入力!G19)=0,"",照合入力!G19)))</f>
        <v/>
      </c>
      <c r="D21" s="8" t="str">
        <f aca="false">IF($L$3&lt;&gt;0,NA(),IF(COUNTA(照合入力!A19:F19)=0,"",IF(COUNTA(照合入力!H19)=0,"",照合入力!H19)))</f>
        <v/>
      </c>
      <c r="E21" s="8" t="str">
        <f aca="false">IF($L$3&lt;&gt;0,NA(),IF(COUNTA(照合入力!A19:F19)=0,"",IF(COUNTA(照合入力!D19)=0,"",照合入力!D19)))</f>
        <v/>
      </c>
      <c r="F21" s="10" t="str">
        <f aca="false">IF($L$3&lt;&gt;0,NA(),IF(COUNTA(照合入力!A19:F19)=0,"",IF(COUNTA(照合入力!I19)=0,"",照合入力!I19)))</f>
        <v/>
      </c>
      <c r="G21" s="11" t="str">
        <f aca="false">IF($L$3&lt;&gt;0,NA(),IF(COUNTA(照合入力!A19:F19)=0,"",IF(COUNTA(照合入力!E19)=0,"",照合入力!E19)))</f>
        <v/>
      </c>
      <c r="H21" s="11" t="str">
        <f aca="false">IF($L$3&lt;&gt;0,NA(),IF(COUNTA(照合入力!A19:F19)=0,"",IF(COUNTA(照合入力!F19)=0,"",照合入力!F19)))</f>
        <v/>
      </c>
      <c r="I21" s="1"/>
      <c r="J21" s="1"/>
      <c r="K21" s="1"/>
      <c r="L21" s="1"/>
    </row>
    <row r="22" customFormat="false" ht="30" hidden="false" customHeight="true" outlineLevel="0" collapsed="false">
      <c r="A22" s="1" t="str">
        <f aca="false">IF($L$3&lt;&gt;0,NA(),IF(COUNTA(照合入力!A20:F20)=0,"",IF(COUNTA(照合入力!A20)=0,"",照合入力!A20)))</f>
        <v/>
      </c>
      <c r="B22" s="8" t="str">
        <f aca="false">IF($L$3&lt;&gt;0,NA(),IF(COUNTA(照合入力!A20:F20)=0,"",IF(COUNTA(照合入力!B20)=0,"",照合入力!B20)))</f>
        <v/>
      </c>
      <c r="C22" s="9" t="str">
        <f aca="false">IF($L$3&lt;&gt;0,NA(),IF(COUNTA(照合入力!A20:F20)=0,"",IF(COUNTA(照合入力!G20)=0,"",照合入力!G20)))</f>
        <v/>
      </c>
      <c r="D22" s="8" t="str">
        <f aca="false">IF($L$3&lt;&gt;0,NA(),IF(COUNTA(照合入力!A20:F20)=0,"",IF(COUNTA(照合入力!H20)=0,"",照合入力!H20)))</f>
        <v/>
      </c>
      <c r="E22" s="8" t="str">
        <f aca="false">IF($L$3&lt;&gt;0,NA(),IF(COUNTA(照合入力!A20:F20)=0,"",IF(COUNTA(照合入力!D20)=0,"",照合入力!D20)))</f>
        <v/>
      </c>
      <c r="F22" s="10" t="str">
        <f aca="false">IF($L$3&lt;&gt;0,NA(),IF(COUNTA(照合入力!A20:F20)=0,"",IF(COUNTA(照合入力!I20)=0,"",照合入力!I20)))</f>
        <v/>
      </c>
      <c r="G22" s="11" t="str">
        <f aca="false">IF($L$3&lt;&gt;0,NA(),IF(COUNTA(照合入力!A20:F20)=0,"",IF(COUNTA(照合入力!E20)=0,"",照合入力!E20)))</f>
        <v/>
      </c>
      <c r="H22" s="11" t="str">
        <f aca="false">IF($L$3&lt;&gt;0,NA(),IF(COUNTA(照合入力!A20:F20)=0,"",IF(COUNTA(照合入力!F20)=0,"",照合入力!F20)))</f>
        <v/>
      </c>
      <c r="I22" s="1"/>
      <c r="J22" s="1"/>
      <c r="K22" s="1"/>
      <c r="L22" s="1"/>
    </row>
    <row r="23" customFormat="false" ht="30" hidden="false" customHeight="true" outlineLevel="0" collapsed="false">
      <c r="A23" s="1" t="str">
        <f aca="false">IF($L$3&lt;&gt;0,NA(),IF(COUNTA(照合入力!A21:F21)=0,"",IF(COUNTA(照合入力!A21)=0,"",照合入力!A21)))</f>
        <v/>
      </c>
      <c r="B23" s="8" t="str">
        <f aca="false">IF($L$3&lt;&gt;0,NA(),IF(COUNTA(照合入力!A21:F21)=0,"",IF(COUNTA(照合入力!B21)=0,"",照合入力!B21)))</f>
        <v/>
      </c>
      <c r="C23" s="9" t="str">
        <f aca="false">IF($L$3&lt;&gt;0,NA(),IF(COUNTA(照合入力!A21:F21)=0,"",IF(COUNTA(照合入力!G21)=0,"",照合入力!G21)))</f>
        <v/>
      </c>
      <c r="D23" s="8" t="str">
        <f aca="false">IF($L$3&lt;&gt;0,NA(),IF(COUNTA(照合入力!A21:F21)=0,"",IF(COUNTA(照合入力!H21)=0,"",照合入力!H21)))</f>
        <v/>
      </c>
      <c r="E23" s="8" t="str">
        <f aca="false">IF($L$3&lt;&gt;0,NA(),IF(COUNTA(照合入力!A21:F21)=0,"",IF(COUNTA(照合入力!D21)=0,"",照合入力!D21)))</f>
        <v/>
      </c>
      <c r="F23" s="10" t="str">
        <f aca="false">IF($L$3&lt;&gt;0,NA(),IF(COUNTA(照合入力!A21:F21)=0,"",IF(COUNTA(照合入力!I21)=0,"",照合入力!I21)))</f>
        <v/>
      </c>
      <c r="G23" s="11" t="str">
        <f aca="false">IF($L$3&lt;&gt;0,NA(),IF(COUNTA(照合入力!A21:F21)=0,"",IF(COUNTA(照合入力!E21)=0,"",照合入力!E21)))</f>
        <v/>
      </c>
      <c r="H23" s="11" t="str">
        <f aca="false">IF($L$3&lt;&gt;0,NA(),IF(COUNTA(照合入力!A21:F21)=0,"",IF(COUNTA(照合入力!F21)=0,"",照合入力!F21)))</f>
        <v/>
      </c>
      <c r="I23" s="1"/>
      <c r="J23" s="1"/>
      <c r="K23" s="1"/>
      <c r="L23" s="1"/>
    </row>
    <row r="24" customFormat="false" ht="30" hidden="false" customHeight="true" outlineLevel="0" collapsed="false">
      <c r="A24" s="1" t="str">
        <f aca="false">IF($L$3&lt;&gt;0,NA(),IF(COUNTA(照合入力!A22:F22)=0,"",IF(COUNTA(照合入力!A22)=0,"",照合入力!A22)))</f>
        <v/>
      </c>
      <c r="B24" s="8" t="str">
        <f aca="false">IF($L$3&lt;&gt;0,NA(),IF(COUNTA(照合入力!A22:F22)=0,"",IF(COUNTA(照合入力!B22)=0,"",照合入力!B22)))</f>
        <v/>
      </c>
      <c r="C24" s="9" t="str">
        <f aca="false">IF($L$3&lt;&gt;0,NA(),IF(COUNTA(照合入力!A22:F22)=0,"",IF(COUNTA(照合入力!G22)=0,"",照合入力!G22)))</f>
        <v/>
      </c>
      <c r="D24" s="8" t="str">
        <f aca="false">IF($L$3&lt;&gt;0,NA(),IF(COUNTA(照合入力!A22:F22)=0,"",IF(COUNTA(照合入力!H22)=0,"",照合入力!H22)))</f>
        <v/>
      </c>
      <c r="E24" s="8" t="str">
        <f aca="false">IF($L$3&lt;&gt;0,NA(),IF(COUNTA(照合入力!A22:F22)=0,"",IF(COUNTA(照合入力!D22)=0,"",照合入力!D22)))</f>
        <v/>
      </c>
      <c r="F24" s="10" t="str">
        <f aca="false">IF($L$3&lt;&gt;0,NA(),IF(COUNTA(照合入力!A22:F22)=0,"",IF(COUNTA(照合入力!I22)=0,"",照合入力!I22)))</f>
        <v/>
      </c>
      <c r="G24" s="11" t="str">
        <f aca="false">IF($L$3&lt;&gt;0,NA(),IF(COUNTA(照合入力!A22:F22)=0,"",IF(COUNTA(照合入力!E22)=0,"",照合入力!E22)))</f>
        <v/>
      </c>
      <c r="H24" s="11" t="str">
        <f aca="false">IF($L$3&lt;&gt;0,NA(),IF(COUNTA(照合入力!A22:F22)=0,"",IF(COUNTA(照合入力!F22)=0,"",照合入力!F22)))</f>
        <v/>
      </c>
      <c r="I24" s="1"/>
      <c r="J24" s="1"/>
      <c r="K24" s="1"/>
      <c r="L24" s="1"/>
    </row>
    <row r="25" customFormat="false" ht="30" hidden="false" customHeight="true" outlineLevel="0" collapsed="false">
      <c r="A25" s="1" t="str">
        <f aca="false">IF($L$3&lt;&gt;0,NA(),IF(COUNTA(照合入力!A23:F23)=0,"",IF(COUNTA(照合入力!A23)=0,"",照合入力!A23)))</f>
        <v/>
      </c>
      <c r="B25" s="8" t="str">
        <f aca="false">IF($L$3&lt;&gt;0,NA(),IF(COUNTA(照合入力!A23:F23)=0,"",IF(COUNTA(照合入力!B23)=0,"",照合入力!B23)))</f>
        <v/>
      </c>
      <c r="C25" s="9" t="str">
        <f aca="false">IF($L$3&lt;&gt;0,NA(),IF(COUNTA(照合入力!A23:F23)=0,"",IF(COUNTA(照合入力!G23)=0,"",照合入力!G23)))</f>
        <v/>
      </c>
      <c r="D25" s="8" t="str">
        <f aca="false">IF($L$3&lt;&gt;0,NA(),IF(COUNTA(照合入力!A23:F23)=0,"",IF(COUNTA(照合入力!H23)=0,"",照合入力!H23)))</f>
        <v/>
      </c>
      <c r="E25" s="8" t="str">
        <f aca="false">IF($L$3&lt;&gt;0,NA(),IF(COUNTA(照合入力!A23:F23)=0,"",IF(COUNTA(照合入力!D23)=0,"",照合入力!D23)))</f>
        <v/>
      </c>
      <c r="F25" s="10" t="str">
        <f aca="false">IF($L$3&lt;&gt;0,NA(),IF(COUNTA(照合入力!A23:F23)=0,"",IF(COUNTA(照合入力!I23)=0,"",照合入力!I23)))</f>
        <v/>
      </c>
      <c r="G25" s="11" t="str">
        <f aca="false">IF($L$3&lt;&gt;0,NA(),IF(COUNTA(照合入力!A23:F23)=0,"",IF(COUNTA(照合入力!E23)=0,"",照合入力!E23)))</f>
        <v/>
      </c>
      <c r="H25" s="11" t="str">
        <f aca="false">IF($L$3&lt;&gt;0,NA(),IF(COUNTA(照合入力!A23:F23)=0,"",IF(COUNTA(照合入力!F23)=0,"",照合入力!F23)))</f>
        <v/>
      </c>
      <c r="I25" s="1"/>
      <c r="J25" s="1"/>
      <c r="K25" s="1"/>
      <c r="L25" s="1"/>
    </row>
    <row r="26" customFormat="false" ht="30" hidden="false" customHeight="true" outlineLevel="0" collapsed="false">
      <c r="A26" s="1" t="str">
        <f aca="false">IF($L$3&lt;&gt;0,NA(),IF(COUNTA(照合入力!A24:F24)=0,"",IF(COUNTA(照合入力!A24)=0,"",照合入力!A24)))</f>
        <v/>
      </c>
      <c r="B26" s="8" t="str">
        <f aca="false">IF($L$3&lt;&gt;0,NA(),IF(COUNTA(照合入力!A24:F24)=0,"",IF(COUNTA(照合入力!B24)=0,"",照合入力!B24)))</f>
        <v/>
      </c>
      <c r="C26" s="9" t="str">
        <f aca="false">IF($L$3&lt;&gt;0,NA(),IF(COUNTA(照合入力!A24:F24)=0,"",IF(COUNTA(照合入力!G24)=0,"",照合入力!G24)))</f>
        <v/>
      </c>
      <c r="D26" s="8" t="str">
        <f aca="false">IF($L$3&lt;&gt;0,NA(),IF(COUNTA(照合入力!A24:F24)=0,"",IF(COUNTA(照合入力!H24)=0,"",照合入力!H24)))</f>
        <v/>
      </c>
      <c r="E26" s="8" t="str">
        <f aca="false">IF($L$3&lt;&gt;0,NA(),IF(COUNTA(照合入力!A24:F24)=0,"",IF(COUNTA(照合入力!D24)=0,"",照合入力!D24)))</f>
        <v/>
      </c>
      <c r="F26" s="10" t="str">
        <f aca="false">IF($L$3&lt;&gt;0,NA(),IF(COUNTA(照合入力!A24:F24)=0,"",IF(COUNTA(照合入力!I24)=0,"",照合入力!I24)))</f>
        <v/>
      </c>
      <c r="G26" s="11" t="str">
        <f aca="false">IF($L$3&lt;&gt;0,NA(),IF(COUNTA(照合入力!A24:F24)=0,"",IF(COUNTA(照合入力!E24)=0,"",照合入力!E24)))</f>
        <v/>
      </c>
      <c r="H26" s="11" t="str">
        <f aca="false">IF($L$3&lt;&gt;0,NA(),IF(COUNTA(照合入力!A24:F24)=0,"",IF(COUNTA(照合入力!F24)=0,"",照合入力!F24)))</f>
        <v/>
      </c>
      <c r="I26" s="1"/>
      <c r="J26" s="1"/>
      <c r="K26" s="1"/>
      <c r="L26" s="1"/>
    </row>
    <row r="27" customFormat="false" ht="30" hidden="false" customHeight="true" outlineLevel="0" collapsed="false">
      <c r="A27" s="1" t="str">
        <f aca="false">IF($L$3&lt;&gt;0,NA(),IF(COUNTA(照合入力!A25:F25)=0,"",IF(COUNTA(照合入力!A25)=0,"",照合入力!A25)))</f>
        <v/>
      </c>
      <c r="B27" s="8" t="str">
        <f aca="false">IF($L$3&lt;&gt;0,NA(),IF(COUNTA(照合入力!A25:F25)=0,"",IF(COUNTA(照合入力!B25)=0,"",照合入力!B25)))</f>
        <v/>
      </c>
      <c r="C27" s="9" t="str">
        <f aca="false">IF($L$3&lt;&gt;0,NA(),IF(COUNTA(照合入力!A25:F25)=0,"",IF(COUNTA(照合入力!G25)=0,"",照合入力!G25)))</f>
        <v/>
      </c>
      <c r="D27" s="8" t="str">
        <f aca="false">IF($L$3&lt;&gt;0,NA(),IF(COUNTA(照合入力!A25:F25)=0,"",IF(COUNTA(照合入力!H25)=0,"",照合入力!H25)))</f>
        <v/>
      </c>
      <c r="E27" s="8" t="str">
        <f aca="false">IF($L$3&lt;&gt;0,NA(),IF(COUNTA(照合入力!A25:F25)=0,"",IF(COUNTA(照合入力!D25)=0,"",照合入力!D25)))</f>
        <v/>
      </c>
      <c r="F27" s="10" t="str">
        <f aca="false">IF($L$3&lt;&gt;0,NA(),IF(COUNTA(照合入力!A25:F25)=0,"",IF(COUNTA(照合入力!I25)=0,"",照合入力!I25)))</f>
        <v/>
      </c>
      <c r="G27" s="11" t="str">
        <f aca="false">IF($L$3&lt;&gt;0,NA(),IF(COUNTA(照合入力!A25:F25)=0,"",IF(COUNTA(照合入力!E25)=0,"",照合入力!E25)))</f>
        <v/>
      </c>
      <c r="H27" s="11" t="str">
        <f aca="false">IF($L$3&lt;&gt;0,NA(),IF(COUNTA(照合入力!A25:F25)=0,"",IF(COUNTA(照合入力!F25)=0,"",照合入力!F25)))</f>
        <v/>
      </c>
      <c r="I27" s="1"/>
      <c r="J27" s="1"/>
      <c r="K27" s="1"/>
      <c r="L27" s="1"/>
    </row>
    <row r="28" customFormat="false" ht="30" hidden="false" customHeight="true" outlineLevel="0" collapsed="false">
      <c r="A28" s="1" t="str">
        <f aca="false">IF($L$3&lt;&gt;0,NA(),IF(COUNTA(照合入力!A26:F26)=0,"",IF(COUNTA(照合入力!A26)=0,"",照合入力!A26)))</f>
        <v/>
      </c>
      <c r="B28" s="8" t="str">
        <f aca="false">IF($L$3&lt;&gt;0,NA(),IF(COUNTA(照合入力!A26:F26)=0,"",IF(COUNTA(照合入力!B26)=0,"",照合入力!B26)))</f>
        <v/>
      </c>
      <c r="C28" s="9" t="str">
        <f aca="false">IF($L$3&lt;&gt;0,NA(),IF(COUNTA(照合入力!A26:F26)=0,"",IF(COUNTA(照合入力!G26)=0,"",照合入力!G26)))</f>
        <v/>
      </c>
      <c r="D28" s="8" t="str">
        <f aca="false">IF($L$3&lt;&gt;0,NA(),IF(COUNTA(照合入力!A26:F26)=0,"",IF(COUNTA(照合入力!H26)=0,"",照合入力!H26)))</f>
        <v/>
      </c>
      <c r="E28" s="8" t="str">
        <f aca="false">IF($L$3&lt;&gt;0,NA(),IF(COUNTA(照合入力!A26:F26)=0,"",IF(COUNTA(照合入力!D26)=0,"",照合入力!D26)))</f>
        <v/>
      </c>
      <c r="F28" s="10" t="str">
        <f aca="false">IF($L$3&lt;&gt;0,NA(),IF(COUNTA(照合入力!A26:F26)=0,"",IF(COUNTA(照合入力!I26)=0,"",照合入力!I26)))</f>
        <v/>
      </c>
      <c r="G28" s="11" t="str">
        <f aca="false">IF($L$3&lt;&gt;0,NA(),IF(COUNTA(照合入力!A26:F26)=0,"",IF(COUNTA(照合入力!E26)=0,"",照合入力!E26)))</f>
        <v/>
      </c>
      <c r="H28" s="11" t="str">
        <f aca="false">IF($L$3&lt;&gt;0,NA(),IF(COUNTA(照合入力!A26:F26)=0,"",IF(COUNTA(照合入力!F26)=0,"",照合入力!F26)))</f>
        <v/>
      </c>
      <c r="I28" s="1"/>
      <c r="J28" s="1"/>
      <c r="K28" s="1"/>
      <c r="L28" s="1"/>
    </row>
    <row r="29" customFormat="false" ht="30" hidden="false" customHeight="true" outlineLevel="0" collapsed="false">
      <c r="A29" s="1" t="str">
        <f aca="false">IF($L$3&lt;&gt;0,NA(),IF(COUNTA(照合入力!A27:F27)=0,"",IF(COUNTA(照合入力!A27)=0,"",照合入力!A27)))</f>
        <v/>
      </c>
      <c r="B29" s="8" t="str">
        <f aca="false">IF($L$3&lt;&gt;0,NA(),IF(COUNTA(照合入力!A27:F27)=0,"",IF(COUNTA(照合入力!B27)=0,"",照合入力!B27)))</f>
        <v/>
      </c>
      <c r="C29" s="9" t="str">
        <f aca="false">IF($L$3&lt;&gt;0,NA(),IF(COUNTA(照合入力!A27:F27)=0,"",IF(COUNTA(照合入力!G27)=0,"",照合入力!G27)))</f>
        <v/>
      </c>
      <c r="D29" s="8" t="str">
        <f aca="false">IF($L$3&lt;&gt;0,NA(),IF(COUNTA(照合入力!A27:F27)=0,"",IF(COUNTA(照合入力!H27)=0,"",照合入力!H27)))</f>
        <v/>
      </c>
      <c r="E29" s="8" t="str">
        <f aca="false">IF($L$3&lt;&gt;0,NA(),IF(COUNTA(照合入力!A27:F27)=0,"",IF(COUNTA(照合入力!D27)=0,"",照合入力!D27)))</f>
        <v/>
      </c>
      <c r="F29" s="10" t="str">
        <f aca="false">IF($L$3&lt;&gt;0,NA(),IF(COUNTA(照合入力!A27:F27)=0,"",IF(COUNTA(照合入力!I27)=0,"",照合入力!I27)))</f>
        <v/>
      </c>
      <c r="G29" s="11" t="str">
        <f aca="false">IF($L$3&lt;&gt;0,NA(),IF(COUNTA(照合入力!A27:F27)=0,"",IF(COUNTA(照合入力!E27)=0,"",照合入力!E27)))</f>
        <v/>
      </c>
      <c r="H29" s="11" t="str">
        <f aca="false">IF($L$3&lt;&gt;0,NA(),IF(COUNTA(照合入力!A27:F27)=0,"",IF(COUNTA(照合入力!F27)=0,"",照合入力!F27)))</f>
        <v/>
      </c>
      <c r="I29" s="1"/>
      <c r="J29" s="1"/>
      <c r="K29" s="1"/>
      <c r="L29" s="1"/>
    </row>
    <row r="30" customFormat="false" ht="30" hidden="false" customHeight="true" outlineLevel="0" collapsed="false">
      <c r="A30" s="1" t="str">
        <f aca="false">IF($L$3&lt;&gt;0,NA(),IF(COUNTA(照合入力!A28:F28)=0,"",IF(COUNTA(照合入力!A28)=0,"",照合入力!A28)))</f>
        <v/>
      </c>
      <c r="B30" s="8" t="str">
        <f aca="false">IF($L$3&lt;&gt;0,NA(),IF(COUNTA(照合入力!A28:F28)=0,"",IF(COUNTA(照合入力!B28)=0,"",照合入力!B28)))</f>
        <v/>
      </c>
      <c r="C30" s="9" t="str">
        <f aca="false">IF($L$3&lt;&gt;0,NA(),IF(COUNTA(照合入力!A28:F28)=0,"",IF(COUNTA(照合入力!G28)=0,"",照合入力!G28)))</f>
        <v/>
      </c>
      <c r="D30" s="8" t="str">
        <f aca="false">IF($L$3&lt;&gt;0,NA(),IF(COUNTA(照合入力!A28:F28)=0,"",IF(COUNTA(照合入力!H28)=0,"",照合入力!H28)))</f>
        <v/>
      </c>
      <c r="E30" s="8" t="str">
        <f aca="false">IF($L$3&lt;&gt;0,NA(),IF(COUNTA(照合入力!A28:F28)=0,"",IF(COUNTA(照合入力!D28)=0,"",照合入力!D28)))</f>
        <v/>
      </c>
      <c r="F30" s="10" t="str">
        <f aca="false">IF($L$3&lt;&gt;0,NA(),IF(COUNTA(照合入力!A28:F28)=0,"",IF(COUNTA(照合入力!I28)=0,"",照合入力!I28)))</f>
        <v/>
      </c>
      <c r="G30" s="11" t="str">
        <f aca="false">IF($L$3&lt;&gt;0,NA(),IF(COUNTA(照合入力!A28:F28)=0,"",IF(COUNTA(照合入力!E28)=0,"",照合入力!E28)))</f>
        <v/>
      </c>
      <c r="H30" s="11" t="str">
        <f aca="false">IF($L$3&lt;&gt;0,NA(),IF(COUNTA(照合入力!A28:F28)=0,"",IF(COUNTA(照合入力!F28)=0,"",照合入力!F28)))</f>
        <v/>
      </c>
      <c r="I30" s="1"/>
      <c r="J30" s="1"/>
      <c r="K30" s="1"/>
      <c r="L30" s="1"/>
    </row>
    <row r="31" customFormat="false" ht="30" hidden="false" customHeight="true" outlineLevel="0" collapsed="false">
      <c r="A31" s="1" t="str">
        <f aca="false">IF($L$3&lt;&gt;0,NA(),IF(COUNTA(照合入力!A29:F29)=0,"",IF(COUNTA(照合入力!A29)=0,"",照合入力!A29)))</f>
        <v/>
      </c>
      <c r="B31" s="8" t="str">
        <f aca="false">IF($L$3&lt;&gt;0,NA(),IF(COUNTA(照合入力!A29:F29)=0,"",IF(COUNTA(照合入力!B29)=0,"",照合入力!B29)))</f>
        <v/>
      </c>
      <c r="C31" s="9" t="str">
        <f aca="false">IF($L$3&lt;&gt;0,NA(),IF(COUNTA(照合入力!A29:F29)=0,"",IF(COUNTA(照合入力!G29)=0,"",照合入力!G29)))</f>
        <v/>
      </c>
      <c r="D31" s="8" t="str">
        <f aca="false">IF($L$3&lt;&gt;0,NA(),IF(COUNTA(照合入力!A29:F29)=0,"",IF(COUNTA(照合入力!H29)=0,"",照合入力!H29)))</f>
        <v/>
      </c>
      <c r="E31" s="8" t="str">
        <f aca="false">IF($L$3&lt;&gt;0,NA(),IF(COUNTA(照合入力!A29:F29)=0,"",IF(COUNTA(照合入力!D29)=0,"",照合入力!D29)))</f>
        <v/>
      </c>
      <c r="F31" s="10" t="str">
        <f aca="false">IF($L$3&lt;&gt;0,NA(),IF(COUNTA(照合入力!A29:F29)=0,"",IF(COUNTA(照合入力!I29)=0,"",照合入力!I29)))</f>
        <v/>
      </c>
      <c r="G31" s="11" t="str">
        <f aca="false">IF($L$3&lt;&gt;0,NA(),IF(COUNTA(照合入力!A29:F29)=0,"",IF(COUNTA(照合入力!E29)=0,"",照合入力!E29)))</f>
        <v/>
      </c>
      <c r="H31" s="11" t="str">
        <f aca="false">IF($L$3&lt;&gt;0,NA(),IF(COUNTA(照合入力!A29:F29)=0,"",IF(COUNTA(照合入力!F29)=0,"",照合入力!F29)))</f>
        <v/>
      </c>
      <c r="I31" s="1"/>
      <c r="J31" s="1"/>
      <c r="K31" s="1"/>
      <c r="L31" s="1"/>
    </row>
    <row r="32" customFormat="false" ht="30" hidden="false" customHeight="true" outlineLevel="0" collapsed="false">
      <c r="A32" s="1" t="str">
        <f aca="false">IF($L$3&lt;&gt;0,NA(),IF(COUNTA(照合入力!A30:F30)=0,"",IF(COUNTA(照合入力!A30)=0,"",照合入力!A30)))</f>
        <v/>
      </c>
      <c r="B32" s="8" t="str">
        <f aca="false">IF($L$3&lt;&gt;0,NA(),IF(COUNTA(照合入力!A30:F30)=0,"",IF(COUNTA(照合入力!B30)=0,"",照合入力!B30)))</f>
        <v/>
      </c>
      <c r="C32" s="9" t="str">
        <f aca="false">IF($L$3&lt;&gt;0,NA(),IF(COUNTA(照合入力!A30:F30)=0,"",IF(COUNTA(照合入力!G30)=0,"",照合入力!G30)))</f>
        <v/>
      </c>
      <c r="D32" s="8" t="str">
        <f aca="false">IF($L$3&lt;&gt;0,NA(),IF(COUNTA(照合入力!A30:F30)=0,"",IF(COUNTA(照合入力!H30)=0,"",照合入力!H30)))</f>
        <v/>
      </c>
      <c r="E32" s="8" t="str">
        <f aca="false">IF($L$3&lt;&gt;0,NA(),IF(COUNTA(照合入力!A30:F30)=0,"",IF(COUNTA(照合入力!D30)=0,"",照合入力!D30)))</f>
        <v/>
      </c>
      <c r="F32" s="10" t="str">
        <f aca="false">IF($L$3&lt;&gt;0,NA(),IF(COUNTA(照合入力!A30:F30)=0,"",IF(COUNTA(照合入力!I30)=0,"",照合入力!I30)))</f>
        <v/>
      </c>
      <c r="G32" s="11" t="str">
        <f aca="false">IF($L$3&lt;&gt;0,NA(),IF(COUNTA(照合入力!A30:F30)=0,"",IF(COUNTA(照合入力!E30)=0,"",照合入力!E30)))</f>
        <v/>
      </c>
      <c r="H32" s="11" t="str">
        <f aca="false">IF($L$3&lt;&gt;0,NA(),IF(COUNTA(照合入力!A30:F30)=0,"",IF(COUNTA(照合入力!F30)=0,"",照合入力!F30)))</f>
        <v/>
      </c>
      <c r="I32" s="1"/>
      <c r="J32" s="1"/>
      <c r="K32" s="1"/>
      <c r="L32" s="1"/>
    </row>
    <row r="33" customFormat="false" ht="30" hidden="false" customHeight="true" outlineLevel="0" collapsed="false">
      <c r="A33" s="1" t="str">
        <f aca="false">IF($L$3&lt;&gt;0,NA(),IF(COUNTA(照合入力!A31:F31)=0,"",IF(COUNTA(照合入力!A31)=0,"",照合入力!A31)))</f>
        <v/>
      </c>
      <c r="B33" s="8" t="str">
        <f aca="false">IF($L$3&lt;&gt;0,NA(),IF(COUNTA(照合入力!A31:F31)=0,"",IF(COUNTA(照合入力!B31)=0,"",照合入力!B31)))</f>
        <v/>
      </c>
      <c r="C33" s="9" t="str">
        <f aca="false">IF($L$3&lt;&gt;0,NA(),IF(COUNTA(照合入力!A31:F31)=0,"",IF(COUNTA(照合入力!G31)=0,"",照合入力!G31)))</f>
        <v/>
      </c>
      <c r="D33" s="8" t="str">
        <f aca="false">IF($L$3&lt;&gt;0,NA(),IF(COUNTA(照合入力!A31:F31)=0,"",IF(COUNTA(照合入力!H31)=0,"",照合入力!H31)))</f>
        <v/>
      </c>
      <c r="E33" s="8" t="str">
        <f aca="false">IF($L$3&lt;&gt;0,NA(),IF(COUNTA(照合入力!A31:F31)=0,"",IF(COUNTA(照合入力!D31)=0,"",照合入力!D31)))</f>
        <v/>
      </c>
      <c r="F33" s="10" t="str">
        <f aca="false">IF($L$3&lt;&gt;0,NA(),IF(COUNTA(照合入力!A31:F31)=0,"",IF(COUNTA(照合入力!I31)=0,"",照合入力!I31)))</f>
        <v/>
      </c>
      <c r="G33" s="11" t="str">
        <f aca="false">IF($L$3&lt;&gt;0,NA(),IF(COUNTA(照合入力!A31:F31)=0,"",IF(COUNTA(照合入力!E31)=0,"",照合入力!E31)))</f>
        <v/>
      </c>
      <c r="H33" s="11" t="str">
        <f aca="false">IF($L$3&lt;&gt;0,NA(),IF(COUNTA(照合入力!A31:F31)=0,"",IF(COUNTA(照合入力!F31)=0,"",照合入力!F31)))</f>
        <v/>
      </c>
      <c r="I33" s="1"/>
      <c r="J33" s="1"/>
      <c r="K33" s="1"/>
      <c r="L33" s="1"/>
    </row>
    <row r="34" customFormat="false" ht="30" hidden="false" customHeight="true" outlineLevel="0" collapsed="false">
      <c r="A34" s="1" t="str">
        <f aca="false">IF($L$3&lt;&gt;0,NA(),IF(COUNTA(照合入力!A32:F32)=0,"",IF(COUNTA(照合入力!A32)=0,"",照合入力!A32)))</f>
        <v/>
      </c>
      <c r="B34" s="8" t="str">
        <f aca="false">IF($L$3&lt;&gt;0,NA(),IF(COUNTA(照合入力!A32:F32)=0,"",IF(COUNTA(照合入力!B32)=0,"",照合入力!B32)))</f>
        <v/>
      </c>
      <c r="C34" s="9" t="str">
        <f aca="false">IF($L$3&lt;&gt;0,NA(),IF(COUNTA(照合入力!A32:F32)=0,"",IF(COUNTA(照合入力!G32)=0,"",照合入力!G32)))</f>
        <v/>
      </c>
      <c r="D34" s="8" t="str">
        <f aca="false">IF($L$3&lt;&gt;0,NA(),IF(COUNTA(照合入力!A32:F32)=0,"",IF(COUNTA(照合入力!H32)=0,"",照合入力!H32)))</f>
        <v/>
      </c>
      <c r="E34" s="8" t="str">
        <f aca="false">IF($L$3&lt;&gt;0,NA(),IF(COUNTA(照合入力!A32:F32)=0,"",IF(COUNTA(照合入力!D32)=0,"",照合入力!D32)))</f>
        <v/>
      </c>
      <c r="F34" s="10" t="str">
        <f aca="false">IF($L$3&lt;&gt;0,NA(),IF(COUNTA(照合入力!A32:F32)=0,"",IF(COUNTA(照合入力!I32)=0,"",照合入力!I32)))</f>
        <v/>
      </c>
      <c r="G34" s="11" t="str">
        <f aca="false">IF($L$3&lt;&gt;0,NA(),IF(COUNTA(照合入力!A32:F32)=0,"",IF(COUNTA(照合入力!E32)=0,"",照合入力!E32)))</f>
        <v/>
      </c>
      <c r="H34" s="11" t="str">
        <f aca="false">IF($L$3&lt;&gt;0,NA(),IF(COUNTA(照合入力!A32:F32)=0,"",IF(COUNTA(照合入力!F32)=0,"",照合入力!F32)))</f>
        <v/>
      </c>
      <c r="I34" s="1"/>
      <c r="J34" s="1"/>
      <c r="K34" s="1"/>
      <c r="L34" s="1"/>
    </row>
    <row r="35" customFormat="false" ht="30" hidden="false" customHeight="true" outlineLevel="0" collapsed="false">
      <c r="A35" s="1" t="str">
        <f aca="false">IF($L$3&lt;&gt;0,NA(),IF(COUNTA(照合入力!A33:F33)=0,"",IF(COUNTA(照合入力!A33)=0,"",照合入力!A33)))</f>
        <v/>
      </c>
      <c r="B35" s="8" t="str">
        <f aca="false">IF($L$3&lt;&gt;0,NA(),IF(COUNTA(照合入力!A33:F33)=0,"",IF(COUNTA(照合入力!B33)=0,"",照合入力!B33)))</f>
        <v/>
      </c>
      <c r="C35" s="9" t="str">
        <f aca="false">IF($L$3&lt;&gt;0,NA(),IF(COUNTA(照合入力!A33:F33)=0,"",IF(COUNTA(照合入力!G33)=0,"",照合入力!G33)))</f>
        <v/>
      </c>
      <c r="D35" s="8" t="str">
        <f aca="false">IF($L$3&lt;&gt;0,NA(),IF(COUNTA(照合入力!A33:F33)=0,"",IF(COUNTA(照合入力!H33)=0,"",照合入力!H33)))</f>
        <v/>
      </c>
      <c r="E35" s="8" t="str">
        <f aca="false">IF($L$3&lt;&gt;0,NA(),IF(COUNTA(照合入力!A33:F33)=0,"",IF(COUNTA(照合入力!D33)=0,"",照合入力!D33)))</f>
        <v/>
      </c>
      <c r="F35" s="10" t="str">
        <f aca="false">IF($L$3&lt;&gt;0,NA(),IF(COUNTA(照合入力!A33:F33)=0,"",IF(COUNTA(照合入力!I33)=0,"",照合入力!I33)))</f>
        <v/>
      </c>
      <c r="G35" s="11" t="str">
        <f aca="false">IF($L$3&lt;&gt;0,NA(),IF(COUNTA(照合入力!A33:F33)=0,"",IF(COUNTA(照合入力!E33)=0,"",照合入力!E33)))</f>
        <v/>
      </c>
      <c r="H35" s="11" t="str">
        <f aca="false">IF($L$3&lt;&gt;0,NA(),IF(COUNTA(照合入力!A33:F33)=0,"",IF(COUNTA(照合入力!F33)=0,"",照合入力!F33)))</f>
        <v/>
      </c>
      <c r="I35" s="1"/>
      <c r="J35" s="1"/>
      <c r="K35" s="1"/>
      <c r="L35" s="1"/>
    </row>
    <row r="36" customFormat="false" ht="30" hidden="false" customHeight="true" outlineLevel="0" collapsed="false">
      <c r="A36" s="1" t="str">
        <f aca="false">IF($L$3&lt;&gt;0,NA(),IF(COUNTA(照合入力!A34:F34)=0,"",IF(COUNTA(照合入力!A34)=0,"",照合入力!A34)))</f>
        <v/>
      </c>
      <c r="B36" s="8" t="str">
        <f aca="false">IF($L$3&lt;&gt;0,NA(),IF(COUNTA(照合入力!A34:F34)=0,"",IF(COUNTA(照合入力!B34)=0,"",照合入力!B34)))</f>
        <v/>
      </c>
      <c r="C36" s="9" t="str">
        <f aca="false">IF($L$3&lt;&gt;0,NA(),IF(COUNTA(照合入力!A34:F34)=0,"",IF(COUNTA(照合入力!G34)=0,"",照合入力!G34)))</f>
        <v/>
      </c>
      <c r="D36" s="8" t="str">
        <f aca="false">IF($L$3&lt;&gt;0,NA(),IF(COUNTA(照合入力!A34:F34)=0,"",IF(COUNTA(照合入力!H34)=0,"",照合入力!H34)))</f>
        <v/>
      </c>
      <c r="E36" s="8" t="str">
        <f aca="false">IF($L$3&lt;&gt;0,NA(),IF(COUNTA(照合入力!A34:F34)=0,"",IF(COUNTA(照合入力!D34)=0,"",照合入力!D34)))</f>
        <v/>
      </c>
      <c r="F36" s="10" t="str">
        <f aca="false">IF($L$3&lt;&gt;0,NA(),IF(COUNTA(照合入力!A34:F34)=0,"",IF(COUNTA(照合入力!I34)=0,"",照合入力!I34)))</f>
        <v/>
      </c>
      <c r="G36" s="11" t="str">
        <f aca="false">IF($L$3&lt;&gt;0,NA(),IF(COUNTA(照合入力!A34:F34)=0,"",IF(COUNTA(照合入力!E34)=0,"",照合入力!E34)))</f>
        <v/>
      </c>
      <c r="H36" s="11" t="str">
        <f aca="false">IF($L$3&lt;&gt;0,NA(),IF(COUNTA(照合入力!A34:F34)=0,"",IF(COUNTA(照合入力!F34)=0,"",照合入力!F34)))</f>
        <v/>
      </c>
      <c r="I36" s="1"/>
      <c r="J36" s="1"/>
      <c r="K36" s="1"/>
      <c r="L36" s="1"/>
    </row>
    <row r="37" customFormat="false" ht="30" hidden="false" customHeight="true" outlineLevel="0" collapsed="false">
      <c r="A37" s="1" t="str">
        <f aca="false">IF($L$3&lt;&gt;0,NA(),IF(COUNTA(照合入力!A35:F35)=0,"",IF(COUNTA(照合入力!A35)=0,"",照合入力!A35)))</f>
        <v/>
      </c>
      <c r="B37" s="8" t="str">
        <f aca="false">IF($L$3&lt;&gt;0,NA(),IF(COUNTA(照合入力!A35:F35)=0,"",IF(COUNTA(照合入力!B35)=0,"",照合入力!B35)))</f>
        <v/>
      </c>
      <c r="C37" s="9" t="str">
        <f aca="false">IF($L$3&lt;&gt;0,NA(),IF(COUNTA(照合入力!A35:F35)=0,"",IF(COUNTA(照合入力!G35)=0,"",照合入力!G35)))</f>
        <v/>
      </c>
      <c r="D37" s="8" t="str">
        <f aca="false">IF($L$3&lt;&gt;0,NA(),IF(COUNTA(照合入力!A35:F35)=0,"",IF(COUNTA(照合入力!H35)=0,"",照合入力!H35)))</f>
        <v/>
      </c>
      <c r="E37" s="8" t="str">
        <f aca="false">IF($L$3&lt;&gt;0,NA(),IF(COUNTA(照合入力!A35:F35)=0,"",IF(COUNTA(照合入力!D35)=0,"",照合入力!D35)))</f>
        <v/>
      </c>
      <c r="F37" s="10" t="str">
        <f aca="false">IF($L$3&lt;&gt;0,NA(),IF(COUNTA(照合入力!A35:F35)=0,"",IF(COUNTA(照合入力!I35)=0,"",照合入力!I35)))</f>
        <v/>
      </c>
      <c r="G37" s="11" t="str">
        <f aca="false">IF($L$3&lt;&gt;0,NA(),IF(COUNTA(照合入力!A35:F35)=0,"",IF(COUNTA(照合入力!E35)=0,"",照合入力!E35)))</f>
        <v/>
      </c>
      <c r="H37" s="11" t="str">
        <f aca="false">IF($L$3&lt;&gt;0,NA(),IF(COUNTA(照合入力!A35:F35)=0,"",IF(COUNTA(照合入力!F35)=0,"",照合入力!F35)))</f>
        <v/>
      </c>
      <c r="I37" s="1"/>
      <c r="J37" s="1"/>
      <c r="K37" s="1"/>
      <c r="L37" s="1"/>
    </row>
    <row r="38" customFormat="false" ht="30" hidden="false" customHeight="true" outlineLevel="0" collapsed="false">
      <c r="A38" s="1" t="str">
        <f aca="false">IF($L$3&lt;&gt;0,NA(),IF(COUNTA(照合入力!A36:F36)=0,"",IF(COUNTA(照合入力!A36)=0,"",照合入力!A36)))</f>
        <v/>
      </c>
      <c r="B38" s="8" t="str">
        <f aca="false">IF($L$3&lt;&gt;0,NA(),IF(COUNTA(照合入力!A36:F36)=0,"",IF(COUNTA(照合入力!B36)=0,"",照合入力!B36)))</f>
        <v/>
      </c>
      <c r="C38" s="9" t="str">
        <f aca="false">IF($L$3&lt;&gt;0,NA(),IF(COUNTA(照合入力!A36:F36)=0,"",IF(COUNTA(照合入力!G36)=0,"",照合入力!G36)))</f>
        <v/>
      </c>
      <c r="D38" s="8" t="str">
        <f aca="false">IF($L$3&lt;&gt;0,NA(),IF(COUNTA(照合入力!A36:F36)=0,"",IF(COUNTA(照合入力!H36)=0,"",照合入力!H36)))</f>
        <v/>
      </c>
      <c r="E38" s="8" t="str">
        <f aca="false">IF($L$3&lt;&gt;0,NA(),IF(COUNTA(照合入力!A36:F36)=0,"",IF(COUNTA(照合入力!D36)=0,"",照合入力!D36)))</f>
        <v/>
      </c>
      <c r="F38" s="10" t="str">
        <f aca="false">IF($L$3&lt;&gt;0,NA(),IF(COUNTA(照合入力!A36:F36)=0,"",IF(COUNTA(照合入力!I36)=0,"",照合入力!I36)))</f>
        <v/>
      </c>
      <c r="G38" s="11" t="str">
        <f aca="false">IF($L$3&lt;&gt;0,NA(),IF(COUNTA(照合入力!A36:F36)=0,"",IF(COUNTA(照合入力!E36)=0,"",照合入力!E36)))</f>
        <v/>
      </c>
      <c r="H38" s="11" t="str">
        <f aca="false">IF($L$3&lt;&gt;0,NA(),IF(COUNTA(照合入力!A36:F36)=0,"",IF(COUNTA(照合入力!F36)=0,"",照合入力!F36)))</f>
        <v/>
      </c>
      <c r="I38" s="1"/>
      <c r="J38" s="1"/>
      <c r="K38" s="1"/>
      <c r="L38" s="1"/>
    </row>
    <row r="39" customFormat="false" ht="30" hidden="false" customHeight="true" outlineLevel="0" collapsed="false">
      <c r="A39" s="1" t="str">
        <f aca="false">IF($L$3&lt;&gt;0,NA(),IF(COUNTA(照合入力!A37:F37)=0,"",IF(COUNTA(照合入力!A37)=0,"",照合入力!A37)))</f>
        <v/>
      </c>
      <c r="B39" s="8" t="str">
        <f aca="false">IF($L$3&lt;&gt;0,NA(),IF(COUNTA(照合入力!A37:F37)=0,"",IF(COUNTA(照合入力!B37)=0,"",照合入力!B37)))</f>
        <v/>
      </c>
      <c r="C39" s="9" t="str">
        <f aca="false">IF($L$3&lt;&gt;0,NA(),IF(COUNTA(照合入力!A37:F37)=0,"",IF(COUNTA(照合入力!G37)=0,"",照合入力!G37)))</f>
        <v/>
      </c>
      <c r="D39" s="8" t="str">
        <f aca="false">IF($L$3&lt;&gt;0,NA(),IF(COUNTA(照合入力!A37:F37)=0,"",IF(COUNTA(照合入力!H37)=0,"",照合入力!H37)))</f>
        <v/>
      </c>
      <c r="E39" s="8" t="str">
        <f aca="false">IF($L$3&lt;&gt;0,NA(),IF(COUNTA(照合入力!A37:F37)=0,"",IF(COUNTA(照合入力!D37)=0,"",照合入力!D37)))</f>
        <v/>
      </c>
      <c r="F39" s="10" t="str">
        <f aca="false">IF($L$3&lt;&gt;0,NA(),IF(COUNTA(照合入力!A37:F37)=0,"",IF(COUNTA(照合入力!I37)=0,"",照合入力!I37)))</f>
        <v/>
      </c>
      <c r="G39" s="11" t="str">
        <f aca="false">IF($L$3&lt;&gt;0,NA(),IF(COUNTA(照合入力!A37:F37)=0,"",IF(COUNTA(照合入力!E37)=0,"",照合入力!E37)))</f>
        <v/>
      </c>
      <c r="H39" s="11" t="str">
        <f aca="false">IF($L$3&lt;&gt;0,NA(),IF(COUNTA(照合入力!A37:F37)=0,"",IF(COUNTA(照合入力!F37)=0,"",照合入力!F37)))</f>
        <v/>
      </c>
      <c r="I39" s="1"/>
      <c r="J39" s="1"/>
      <c r="K39" s="1"/>
      <c r="L39" s="1"/>
    </row>
    <row r="40" customFormat="false" ht="30" hidden="false" customHeight="true" outlineLevel="0" collapsed="false">
      <c r="A40" s="1" t="str">
        <f aca="false">IF($L$3&lt;&gt;0,NA(),IF(COUNTA(照合入力!A38:F38)=0,"",IF(COUNTA(照合入力!A38)=0,"",照合入力!A38)))</f>
        <v/>
      </c>
      <c r="B40" s="8" t="str">
        <f aca="false">IF($L$3&lt;&gt;0,NA(),IF(COUNTA(照合入力!A38:F38)=0,"",IF(COUNTA(照合入力!B38)=0,"",照合入力!B38)))</f>
        <v/>
      </c>
      <c r="C40" s="9" t="str">
        <f aca="false">IF($L$3&lt;&gt;0,NA(),IF(COUNTA(照合入力!A38:F38)=0,"",IF(COUNTA(照合入力!G38)=0,"",照合入力!G38)))</f>
        <v/>
      </c>
      <c r="D40" s="8" t="str">
        <f aca="false">IF($L$3&lt;&gt;0,NA(),IF(COUNTA(照合入力!A38:F38)=0,"",IF(COUNTA(照合入力!H38)=0,"",照合入力!H38)))</f>
        <v/>
      </c>
      <c r="E40" s="8" t="str">
        <f aca="false">IF($L$3&lt;&gt;0,NA(),IF(COUNTA(照合入力!A38:F38)=0,"",IF(COUNTA(照合入力!D38)=0,"",照合入力!D38)))</f>
        <v/>
      </c>
      <c r="F40" s="10" t="str">
        <f aca="false">IF($L$3&lt;&gt;0,NA(),IF(COUNTA(照合入力!A38:F38)=0,"",IF(COUNTA(照合入力!I38)=0,"",照合入力!I38)))</f>
        <v/>
      </c>
      <c r="G40" s="11" t="str">
        <f aca="false">IF($L$3&lt;&gt;0,NA(),IF(COUNTA(照合入力!A38:F38)=0,"",IF(COUNTA(照合入力!E38)=0,"",照合入力!E38)))</f>
        <v/>
      </c>
      <c r="H40" s="11" t="str">
        <f aca="false">IF($L$3&lt;&gt;0,NA(),IF(COUNTA(照合入力!A38:F38)=0,"",IF(COUNTA(照合入力!F38)=0,"",照合入力!F38)))</f>
        <v/>
      </c>
      <c r="I40" s="1"/>
      <c r="J40" s="1"/>
      <c r="K40" s="1"/>
      <c r="L40" s="1"/>
    </row>
    <row r="41" customFormat="false" ht="30" hidden="false" customHeight="true" outlineLevel="0" collapsed="false">
      <c r="A41" s="1" t="str">
        <f aca="false">IF($L$3&lt;&gt;0,NA(),IF(COUNTA(照合入力!A39:F39)=0,"",IF(COUNTA(照合入力!A39)=0,"",照合入力!A39)))</f>
        <v/>
      </c>
      <c r="B41" s="8" t="str">
        <f aca="false">IF($L$3&lt;&gt;0,NA(),IF(COUNTA(照合入力!A39:F39)=0,"",IF(COUNTA(照合入力!B39)=0,"",照合入力!B39)))</f>
        <v/>
      </c>
      <c r="C41" s="9" t="str">
        <f aca="false">IF($L$3&lt;&gt;0,NA(),IF(COUNTA(照合入力!A39:F39)=0,"",IF(COUNTA(照合入力!G39)=0,"",照合入力!G39)))</f>
        <v/>
      </c>
      <c r="D41" s="8" t="str">
        <f aca="false">IF($L$3&lt;&gt;0,NA(),IF(COUNTA(照合入力!A39:F39)=0,"",IF(COUNTA(照合入力!H39)=0,"",照合入力!H39)))</f>
        <v/>
      </c>
      <c r="E41" s="8" t="str">
        <f aca="false">IF($L$3&lt;&gt;0,NA(),IF(COUNTA(照合入力!A39:F39)=0,"",IF(COUNTA(照合入力!D39)=0,"",照合入力!D39)))</f>
        <v/>
      </c>
      <c r="F41" s="10" t="str">
        <f aca="false">IF($L$3&lt;&gt;0,NA(),IF(COUNTA(照合入力!A39:F39)=0,"",IF(COUNTA(照合入力!I39)=0,"",照合入力!I39)))</f>
        <v/>
      </c>
      <c r="G41" s="11" t="str">
        <f aca="false">IF($L$3&lt;&gt;0,NA(),IF(COUNTA(照合入力!A39:F39)=0,"",IF(COUNTA(照合入力!E39)=0,"",照合入力!E39)))</f>
        <v/>
      </c>
      <c r="H41" s="11" t="str">
        <f aca="false">IF($L$3&lt;&gt;0,NA(),IF(COUNTA(照合入力!A39:F39)=0,"",IF(COUNTA(照合入力!F39)=0,"",照合入力!F39)))</f>
        <v/>
      </c>
      <c r="I41" s="1"/>
      <c r="J41" s="1"/>
      <c r="K41" s="1"/>
      <c r="L41" s="1"/>
    </row>
    <row r="42" customFormat="false" ht="30" hidden="false" customHeight="true" outlineLevel="0" collapsed="false">
      <c r="A42" s="1" t="str">
        <f aca="false">IF($L$3&lt;&gt;0,NA(),IF(COUNTA(照合入力!A40:F40)=0,"",IF(COUNTA(照合入力!A40)=0,"",照合入力!A40)))</f>
        <v/>
      </c>
      <c r="B42" s="8" t="str">
        <f aca="false">IF($L$3&lt;&gt;0,NA(),IF(COUNTA(照合入力!A40:F40)=0,"",IF(COUNTA(照合入力!B40)=0,"",照合入力!B40)))</f>
        <v/>
      </c>
      <c r="C42" s="9" t="str">
        <f aca="false">IF($L$3&lt;&gt;0,NA(),IF(COUNTA(照合入力!A40:F40)=0,"",IF(COUNTA(照合入力!G40)=0,"",照合入力!G40)))</f>
        <v/>
      </c>
      <c r="D42" s="8" t="str">
        <f aca="false">IF($L$3&lt;&gt;0,NA(),IF(COUNTA(照合入力!A40:F40)=0,"",IF(COUNTA(照合入力!H40)=0,"",照合入力!H40)))</f>
        <v/>
      </c>
      <c r="E42" s="8" t="str">
        <f aca="false">IF($L$3&lt;&gt;0,NA(),IF(COUNTA(照合入力!A40:F40)=0,"",IF(COUNTA(照合入力!D40)=0,"",照合入力!D40)))</f>
        <v/>
      </c>
      <c r="F42" s="10" t="str">
        <f aca="false">IF($L$3&lt;&gt;0,NA(),IF(COUNTA(照合入力!A40:F40)=0,"",IF(COUNTA(照合入力!I40)=0,"",照合入力!I40)))</f>
        <v/>
      </c>
      <c r="G42" s="11" t="str">
        <f aca="false">IF($L$3&lt;&gt;0,NA(),IF(COUNTA(照合入力!A40:F40)=0,"",IF(COUNTA(照合入力!E40)=0,"",照合入力!E40)))</f>
        <v/>
      </c>
      <c r="H42" s="11" t="str">
        <f aca="false">IF($L$3&lt;&gt;0,NA(),IF(COUNTA(照合入力!A40:F40)=0,"",IF(COUNTA(照合入力!F40)=0,"",照合入力!F40)))</f>
        <v/>
      </c>
      <c r="I42" s="1"/>
      <c r="J42" s="1"/>
      <c r="K42" s="1"/>
      <c r="L42" s="1"/>
    </row>
    <row r="43" customFormat="false" ht="30" hidden="false" customHeight="true" outlineLevel="0" collapsed="false">
      <c r="A43" s="1" t="str">
        <f aca="false">IF($L$3&lt;&gt;0,NA(),IF(COUNTA(照合入力!A41:F41)=0,"",IF(COUNTA(照合入力!A41)=0,"",照合入力!A41)))</f>
        <v/>
      </c>
      <c r="B43" s="8" t="str">
        <f aca="false">IF($L$3&lt;&gt;0,NA(),IF(COUNTA(照合入力!A41:F41)=0,"",IF(COUNTA(照合入力!B41)=0,"",照合入力!B41)))</f>
        <v/>
      </c>
      <c r="C43" s="9" t="str">
        <f aca="false">IF($L$3&lt;&gt;0,NA(),IF(COUNTA(照合入力!A41:F41)=0,"",IF(COUNTA(照合入力!G41)=0,"",照合入力!G41)))</f>
        <v/>
      </c>
      <c r="D43" s="8" t="str">
        <f aca="false">IF($L$3&lt;&gt;0,NA(),IF(COUNTA(照合入力!A41:F41)=0,"",IF(COUNTA(照合入力!H41)=0,"",照合入力!H41)))</f>
        <v/>
      </c>
      <c r="E43" s="8" t="str">
        <f aca="false">IF($L$3&lt;&gt;0,NA(),IF(COUNTA(照合入力!A41:F41)=0,"",IF(COUNTA(照合入力!D41)=0,"",照合入力!D41)))</f>
        <v/>
      </c>
      <c r="F43" s="10" t="str">
        <f aca="false">IF($L$3&lt;&gt;0,NA(),IF(COUNTA(照合入力!A41:F41)=0,"",IF(COUNTA(照合入力!I41)=0,"",照合入力!I41)))</f>
        <v/>
      </c>
      <c r="G43" s="11" t="str">
        <f aca="false">IF($L$3&lt;&gt;0,NA(),IF(COUNTA(照合入力!A41:F41)=0,"",IF(COUNTA(照合入力!E41)=0,"",照合入力!E41)))</f>
        <v/>
      </c>
      <c r="H43" s="11" t="str">
        <f aca="false">IF($L$3&lt;&gt;0,NA(),IF(COUNTA(照合入力!A41:F41)=0,"",IF(COUNTA(照合入力!F41)=0,"",照合入力!F41)))</f>
        <v/>
      </c>
      <c r="I43" s="1"/>
      <c r="J43" s="1"/>
      <c r="K43" s="1"/>
      <c r="L43" s="1"/>
    </row>
    <row r="44" customFormat="false" ht="30" hidden="false" customHeight="true" outlineLevel="0" collapsed="false">
      <c r="A44" s="1" t="str">
        <f aca="false">IF($L$3&lt;&gt;0,NA(),IF(COUNTA(照合入力!A42:F42)=0,"",IF(COUNTA(照合入力!A42)=0,"",照合入力!A42)))</f>
        <v/>
      </c>
      <c r="B44" s="8" t="str">
        <f aca="false">IF($L$3&lt;&gt;0,NA(),IF(COUNTA(照合入力!A42:F42)=0,"",IF(COUNTA(照合入力!B42)=0,"",照合入力!B42)))</f>
        <v/>
      </c>
      <c r="C44" s="9" t="str">
        <f aca="false">IF($L$3&lt;&gt;0,NA(),IF(COUNTA(照合入力!A42:F42)=0,"",IF(COUNTA(照合入力!G42)=0,"",照合入力!G42)))</f>
        <v/>
      </c>
      <c r="D44" s="8" t="str">
        <f aca="false">IF($L$3&lt;&gt;0,NA(),IF(COUNTA(照合入力!A42:F42)=0,"",IF(COUNTA(照合入力!H42)=0,"",照合入力!H42)))</f>
        <v/>
      </c>
      <c r="E44" s="8" t="str">
        <f aca="false">IF($L$3&lt;&gt;0,NA(),IF(COUNTA(照合入力!A42:F42)=0,"",IF(COUNTA(照合入力!D42)=0,"",照合入力!D42)))</f>
        <v/>
      </c>
      <c r="F44" s="10" t="str">
        <f aca="false">IF($L$3&lt;&gt;0,NA(),IF(COUNTA(照合入力!A42:F42)=0,"",IF(COUNTA(照合入力!I42)=0,"",照合入力!I42)))</f>
        <v/>
      </c>
      <c r="G44" s="11" t="str">
        <f aca="false">IF($L$3&lt;&gt;0,NA(),IF(COUNTA(照合入力!A42:F42)=0,"",IF(COUNTA(照合入力!E42)=0,"",照合入力!E42)))</f>
        <v/>
      </c>
      <c r="H44" s="11" t="str">
        <f aca="false">IF($L$3&lt;&gt;0,NA(),IF(COUNTA(照合入力!A42:F42)=0,"",IF(COUNTA(照合入力!F42)=0,"",照合入力!F42)))</f>
        <v/>
      </c>
      <c r="I44" s="1"/>
      <c r="J44" s="1"/>
      <c r="K44" s="1"/>
      <c r="L44" s="1"/>
    </row>
    <row r="45" customFormat="false" ht="30" hidden="false" customHeight="true" outlineLevel="0" collapsed="false">
      <c r="A45" s="1" t="str">
        <f aca="false">IF($L$3&lt;&gt;0,NA(),IF(COUNTA(照合入力!A43:F43)=0,"",IF(COUNTA(照合入力!A43)=0,"",照合入力!A43)))</f>
        <v/>
      </c>
      <c r="B45" s="8" t="str">
        <f aca="false">IF($L$3&lt;&gt;0,NA(),IF(COUNTA(照合入力!A43:F43)=0,"",IF(COUNTA(照合入力!B43)=0,"",照合入力!B43)))</f>
        <v/>
      </c>
      <c r="C45" s="9" t="str">
        <f aca="false">IF($L$3&lt;&gt;0,NA(),IF(COUNTA(照合入力!A43:F43)=0,"",IF(COUNTA(照合入力!G43)=0,"",照合入力!G43)))</f>
        <v/>
      </c>
      <c r="D45" s="8" t="str">
        <f aca="false">IF($L$3&lt;&gt;0,NA(),IF(COUNTA(照合入力!A43:F43)=0,"",IF(COUNTA(照合入力!H43)=0,"",照合入力!H43)))</f>
        <v/>
      </c>
      <c r="E45" s="8" t="str">
        <f aca="false">IF($L$3&lt;&gt;0,NA(),IF(COUNTA(照合入力!A43:F43)=0,"",IF(COUNTA(照合入力!D43)=0,"",照合入力!D43)))</f>
        <v/>
      </c>
      <c r="F45" s="10" t="str">
        <f aca="false">IF($L$3&lt;&gt;0,NA(),IF(COUNTA(照合入力!A43:F43)=0,"",IF(COUNTA(照合入力!I43)=0,"",照合入力!I43)))</f>
        <v/>
      </c>
      <c r="G45" s="11" t="str">
        <f aca="false">IF($L$3&lt;&gt;0,NA(),IF(COUNTA(照合入力!A43:F43)=0,"",IF(COUNTA(照合入力!E43)=0,"",照合入力!E43)))</f>
        <v/>
      </c>
      <c r="H45" s="11" t="str">
        <f aca="false">IF($L$3&lt;&gt;0,NA(),IF(COUNTA(照合入力!A43:F43)=0,"",IF(COUNTA(照合入力!F43)=0,"",照合入力!F43)))</f>
        <v/>
      </c>
      <c r="I45" s="1"/>
      <c r="J45" s="1"/>
      <c r="K45" s="1"/>
      <c r="L45" s="1"/>
    </row>
    <row r="46" customFormat="false" ht="30" hidden="false" customHeight="true" outlineLevel="0" collapsed="false">
      <c r="A46" s="1" t="str">
        <f aca="false">IF($L$3&lt;&gt;0,NA(),IF(COUNTA(照合入力!A44:F44)=0,"",IF(COUNTA(照合入力!A44)=0,"",照合入力!A44)))</f>
        <v/>
      </c>
      <c r="B46" s="8" t="str">
        <f aca="false">IF($L$3&lt;&gt;0,NA(),IF(COUNTA(照合入力!A44:F44)=0,"",IF(COUNTA(照合入力!B44)=0,"",照合入力!B44)))</f>
        <v/>
      </c>
      <c r="C46" s="9" t="str">
        <f aca="false">IF($L$3&lt;&gt;0,NA(),IF(COUNTA(照合入力!A44:F44)=0,"",IF(COUNTA(照合入力!G44)=0,"",照合入力!G44)))</f>
        <v/>
      </c>
      <c r="D46" s="8" t="str">
        <f aca="false">IF($L$3&lt;&gt;0,NA(),IF(COUNTA(照合入力!A44:F44)=0,"",IF(COUNTA(照合入力!H44)=0,"",照合入力!H44)))</f>
        <v/>
      </c>
      <c r="E46" s="8" t="str">
        <f aca="false">IF($L$3&lt;&gt;0,NA(),IF(COUNTA(照合入力!A44:F44)=0,"",IF(COUNTA(照合入力!D44)=0,"",照合入力!D44)))</f>
        <v/>
      </c>
      <c r="F46" s="10" t="str">
        <f aca="false">IF($L$3&lt;&gt;0,NA(),IF(COUNTA(照合入力!A44:F44)=0,"",IF(COUNTA(照合入力!I44)=0,"",照合入力!I44)))</f>
        <v/>
      </c>
      <c r="G46" s="11" t="str">
        <f aca="false">IF($L$3&lt;&gt;0,NA(),IF(COUNTA(照合入力!A44:F44)=0,"",IF(COUNTA(照合入力!E44)=0,"",照合入力!E44)))</f>
        <v/>
      </c>
      <c r="H46" s="11" t="str">
        <f aca="false">IF($L$3&lt;&gt;0,NA(),IF(COUNTA(照合入力!A44:F44)=0,"",IF(COUNTA(照合入力!F44)=0,"",照合入力!F44)))</f>
        <v/>
      </c>
      <c r="I46" s="1"/>
      <c r="J46" s="1"/>
      <c r="K46" s="1"/>
      <c r="L46" s="1"/>
    </row>
    <row r="47" customFormat="false" ht="30" hidden="false" customHeight="true" outlineLevel="0" collapsed="false">
      <c r="A47" s="1" t="str">
        <f aca="false">IF($L$3&lt;&gt;0,NA(),IF(COUNTA(照合入力!A45:F45)=0,"",IF(COUNTA(照合入力!A45)=0,"",照合入力!A45)))</f>
        <v/>
      </c>
      <c r="B47" s="8" t="str">
        <f aca="false">IF($L$3&lt;&gt;0,NA(),IF(COUNTA(照合入力!A45:F45)=0,"",IF(COUNTA(照合入力!B45)=0,"",照合入力!B45)))</f>
        <v/>
      </c>
      <c r="C47" s="9" t="str">
        <f aca="false">IF($L$3&lt;&gt;0,NA(),IF(COUNTA(照合入力!A45:F45)=0,"",IF(COUNTA(照合入力!G45)=0,"",照合入力!G45)))</f>
        <v/>
      </c>
      <c r="D47" s="8" t="str">
        <f aca="false">IF($L$3&lt;&gt;0,NA(),IF(COUNTA(照合入力!A45:F45)=0,"",IF(COUNTA(照合入力!H45)=0,"",照合入力!H45)))</f>
        <v/>
      </c>
      <c r="E47" s="8" t="str">
        <f aca="false">IF($L$3&lt;&gt;0,NA(),IF(COUNTA(照合入力!A45:F45)=0,"",IF(COUNTA(照合入力!D45)=0,"",照合入力!D45)))</f>
        <v/>
      </c>
      <c r="F47" s="10" t="str">
        <f aca="false">IF($L$3&lt;&gt;0,NA(),IF(COUNTA(照合入力!A45:F45)=0,"",IF(COUNTA(照合入力!I45)=0,"",照合入力!I45)))</f>
        <v/>
      </c>
      <c r="G47" s="11" t="str">
        <f aca="false">IF($L$3&lt;&gt;0,NA(),IF(COUNTA(照合入力!A45:F45)=0,"",IF(COUNTA(照合入力!E45)=0,"",照合入力!E45)))</f>
        <v/>
      </c>
      <c r="H47" s="11" t="str">
        <f aca="false">IF($L$3&lt;&gt;0,NA(),IF(COUNTA(照合入力!A45:F45)=0,"",IF(COUNTA(照合入力!F45)=0,"",照合入力!F45)))</f>
        <v/>
      </c>
      <c r="I47" s="1"/>
      <c r="J47" s="1"/>
      <c r="K47" s="1"/>
      <c r="L47" s="1"/>
    </row>
    <row r="48" customFormat="false" ht="30" hidden="false" customHeight="true" outlineLevel="0" collapsed="false">
      <c r="A48" s="1" t="str">
        <f aca="false">IF($L$3&lt;&gt;0,NA(),IF(COUNTA(照合入力!A46:F46)=0,"",IF(COUNTA(照合入力!A46)=0,"",照合入力!A46)))</f>
        <v/>
      </c>
      <c r="B48" s="8" t="str">
        <f aca="false">IF($L$3&lt;&gt;0,NA(),IF(COUNTA(照合入力!A46:F46)=0,"",IF(COUNTA(照合入力!B46)=0,"",照合入力!B46)))</f>
        <v/>
      </c>
      <c r="C48" s="9" t="str">
        <f aca="false">IF($L$3&lt;&gt;0,NA(),IF(COUNTA(照合入力!A46:F46)=0,"",IF(COUNTA(照合入力!G46)=0,"",照合入力!G46)))</f>
        <v/>
      </c>
      <c r="D48" s="8" t="str">
        <f aca="false">IF($L$3&lt;&gt;0,NA(),IF(COUNTA(照合入力!A46:F46)=0,"",IF(COUNTA(照合入力!H46)=0,"",照合入力!H46)))</f>
        <v/>
      </c>
      <c r="E48" s="8" t="str">
        <f aca="false">IF($L$3&lt;&gt;0,NA(),IF(COUNTA(照合入力!A46:F46)=0,"",IF(COUNTA(照合入力!D46)=0,"",照合入力!D46)))</f>
        <v/>
      </c>
      <c r="F48" s="10" t="str">
        <f aca="false">IF($L$3&lt;&gt;0,NA(),IF(COUNTA(照合入力!A46:F46)=0,"",IF(COUNTA(照合入力!I46)=0,"",照合入力!I46)))</f>
        <v/>
      </c>
      <c r="G48" s="11" t="str">
        <f aca="false">IF($L$3&lt;&gt;0,NA(),IF(COUNTA(照合入力!A46:F46)=0,"",IF(COUNTA(照合入力!E46)=0,"",照合入力!E46)))</f>
        <v/>
      </c>
      <c r="H48" s="11" t="str">
        <f aca="false">IF($L$3&lt;&gt;0,NA(),IF(COUNTA(照合入力!A46:F46)=0,"",IF(COUNTA(照合入力!F46)=0,"",照合入力!F46)))</f>
        <v/>
      </c>
      <c r="I48" s="1"/>
      <c r="J48" s="1"/>
      <c r="K48" s="1"/>
      <c r="L48" s="1"/>
    </row>
    <row r="49" customFormat="false" ht="30" hidden="false" customHeight="true" outlineLevel="0" collapsed="false">
      <c r="A49" s="1" t="str">
        <f aca="false">IF($L$3&lt;&gt;0,NA(),IF(COUNTA(照合入力!A47:F47)=0,"",IF(COUNTA(照合入力!A47)=0,"",照合入力!A47)))</f>
        <v/>
      </c>
      <c r="B49" s="8" t="str">
        <f aca="false">IF($L$3&lt;&gt;0,NA(),IF(COUNTA(照合入力!A47:F47)=0,"",IF(COUNTA(照合入力!B47)=0,"",照合入力!B47)))</f>
        <v/>
      </c>
      <c r="C49" s="9" t="str">
        <f aca="false">IF($L$3&lt;&gt;0,NA(),IF(COUNTA(照合入力!A47:F47)=0,"",IF(COUNTA(照合入力!G47)=0,"",照合入力!G47)))</f>
        <v/>
      </c>
      <c r="D49" s="8" t="str">
        <f aca="false">IF($L$3&lt;&gt;0,NA(),IF(COUNTA(照合入力!A47:F47)=0,"",IF(COUNTA(照合入力!H47)=0,"",照合入力!H47)))</f>
        <v/>
      </c>
      <c r="E49" s="8" t="str">
        <f aca="false">IF($L$3&lt;&gt;0,NA(),IF(COUNTA(照合入力!A47:F47)=0,"",IF(COUNTA(照合入力!D47)=0,"",照合入力!D47)))</f>
        <v/>
      </c>
      <c r="F49" s="10" t="str">
        <f aca="false">IF($L$3&lt;&gt;0,NA(),IF(COUNTA(照合入力!A47:F47)=0,"",IF(COUNTA(照合入力!I47)=0,"",照合入力!I47)))</f>
        <v/>
      </c>
      <c r="G49" s="11" t="str">
        <f aca="false">IF($L$3&lt;&gt;0,NA(),IF(COUNTA(照合入力!A47:F47)=0,"",IF(COUNTA(照合入力!E47)=0,"",照合入力!E47)))</f>
        <v/>
      </c>
      <c r="H49" s="11" t="str">
        <f aca="false">IF($L$3&lt;&gt;0,NA(),IF(COUNTA(照合入力!A47:F47)=0,"",IF(COUNTA(照合入力!F47)=0,"",照合入力!F47)))</f>
        <v/>
      </c>
      <c r="I49" s="1"/>
      <c r="J49" s="1"/>
      <c r="K49" s="1"/>
      <c r="L49" s="1"/>
    </row>
    <row r="50" customFormat="false" ht="30" hidden="false" customHeight="true" outlineLevel="0" collapsed="false">
      <c r="A50" s="1" t="str">
        <f aca="false">IF($L$3&lt;&gt;0,NA(),IF(COUNTA(照合入力!A48:F48)=0,"",IF(COUNTA(照合入力!A48)=0,"",照合入力!A48)))</f>
        <v/>
      </c>
      <c r="B50" s="8" t="str">
        <f aca="false">IF($L$3&lt;&gt;0,NA(),IF(COUNTA(照合入力!A48:F48)=0,"",IF(COUNTA(照合入力!B48)=0,"",照合入力!B48)))</f>
        <v/>
      </c>
      <c r="C50" s="9" t="str">
        <f aca="false">IF($L$3&lt;&gt;0,NA(),IF(COUNTA(照合入力!A48:F48)=0,"",IF(COUNTA(照合入力!G48)=0,"",照合入力!G48)))</f>
        <v/>
      </c>
      <c r="D50" s="8" t="str">
        <f aca="false">IF($L$3&lt;&gt;0,NA(),IF(COUNTA(照合入力!A48:F48)=0,"",IF(COUNTA(照合入力!H48)=0,"",照合入力!H48)))</f>
        <v/>
      </c>
      <c r="E50" s="8" t="str">
        <f aca="false">IF($L$3&lt;&gt;0,NA(),IF(COUNTA(照合入力!A48:F48)=0,"",IF(COUNTA(照合入力!D48)=0,"",照合入力!D48)))</f>
        <v/>
      </c>
      <c r="F50" s="10" t="str">
        <f aca="false">IF($L$3&lt;&gt;0,NA(),IF(COUNTA(照合入力!A48:F48)=0,"",IF(COUNTA(照合入力!I48)=0,"",照合入力!I48)))</f>
        <v/>
      </c>
      <c r="G50" s="11" t="str">
        <f aca="false">IF($L$3&lt;&gt;0,NA(),IF(COUNTA(照合入力!A48:F48)=0,"",IF(COUNTA(照合入力!E48)=0,"",照合入力!E48)))</f>
        <v/>
      </c>
      <c r="H50" s="11" t="str">
        <f aca="false">IF($L$3&lt;&gt;0,NA(),IF(COUNTA(照合入力!A48:F48)=0,"",IF(COUNTA(照合入力!F48)=0,"",照合入力!F48)))</f>
        <v/>
      </c>
      <c r="I50" s="1"/>
      <c r="J50" s="1"/>
      <c r="K50" s="1"/>
      <c r="L50" s="1"/>
    </row>
    <row r="51" customFormat="false" ht="30" hidden="false" customHeight="true" outlineLevel="0" collapsed="false">
      <c r="A51" s="1" t="str">
        <f aca="false">IF($L$3&lt;&gt;0,NA(),IF(COUNTA(照合入力!A49:F49)=0,"",IF(COUNTA(照合入力!A49)=0,"",照合入力!A49)))</f>
        <v/>
      </c>
      <c r="B51" s="8" t="str">
        <f aca="false">IF($L$3&lt;&gt;0,NA(),IF(COUNTA(照合入力!A49:F49)=0,"",IF(COUNTA(照合入力!B49)=0,"",照合入力!B49)))</f>
        <v/>
      </c>
      <c r="C51" s="9" t="str">
        <f aca="false">IF($L$3&lt;&gt;0,NA(),IF(COUNTA(照合入力!A49:F49)=0,"",IF(COUNTA(照合入力!G49)=0,"",照合入力!G49)))</f>
        <v/>
      </c>
      <c r="D51" s="8" t="str">
        <f aca="false">IF($L$3&lt;&gt;0,NA(),IF(COUNTA(照合入力!A49:F49)=0,"",IF(COUNTA(照合入力!H49)=0,"",照合入力!H49)))</f>
        <v/>
      </c>
      <c r="E51" s="8" t="str">
        <f aca="false">IF($L$3&lt;&gt;0,NA(),IF(COUNTA(照合入力!A49:F49)=0,"",IF(COUNTA(照合入力!D49)=0,"",照合入力!D49)))</f>
        <v/>
      </c>
      <c r="F51" s="10" t="str">
        <f aca="false">IF($L$3&lt;&gt;0,NA(),IF(COUNTA(照合入力!A49:F49)=0,"",IF(COUNTA(照合入力!I49)=0,"",照合入力!I49)))</f>
        <v/>
      </c>
      <c r="G51" s="11" t="str">
        <f aca="false">IF($L$3&lt;&gt;0,NA(),IF(COUNTA(照合入力!A49:F49)=0,"",IF(COUNTA(照合入力!E49)=0,"",照合入力!E49)))</f>
        <v/>
      </c>
      <c r="H51" s="11" t="str">
        <f aca="false">IF($L$3&lt;&gt;0,NA(),IF(COUNTA(照合入力!A49:F49)=0,"",IF(COUNTA(照合入力!F49)=0,"",照合入力!F49)))</f>
        <v/>
      </c>
      <c r="I51" s="1"/>
      <c r="J51" s="1"/>
      <c r="K51" s="1"/>
      <c r="L51" s="1"/>
    </row>
    <row r="52" customFormat="false" ht="30" hidden="false" customHeight="true" outlineLevel="0" collapsed="false">
      <c r="A52" s="1" t="str">
        <f aca="false">IF($L$3&lt;&gt;0,NA(),IF(COUNTA(照合入力!A50:F50)=0,"",IF(COUNTA(照合入力!A50)=0,"",照合入力!A50)))</f>
        <v/>
      </c>
      <c r="B52" s="8" t="str">
        <f aca="false">IF($L$3&lt;&gt;0,NA(),IF(COUNTA(照合入力!A50:F50)=0,"",IF(COUNTA(照合入力!B50)=0,"",照合入力!B50)))</f>
        <v/>
      </c>
      <c r="C52" s="9" t="str">
        <f aca="false">IF($L$3&lt;&gt;0,NA(),IF(COUNTA(照合入力!A50:F50)=0,"",IF(COUNTA(照合入力!G50)=0,"",照合入力!G50)))</f>
        <v/>
      </c>
      <c r="D52" s="8" t="str">
        <f aca="false">IF($L$3&lt;&gt;0,NA(),IF(COUNTA(照合入力!A50:F50)=0,"",IF(COUNTA(照合入力!H50)=0,"",照合入力!H50)))</f>
        <v/>
      </c>
      <c r="E52" s="8" t="str">
        <f aca="false">IF($L$3&lt;&gt;0,NA(),IF(COUNTA(照合入力!A50:F50)=0,"",IF(COUNTA(照合入力!D50)=0,"",照合入力!D50)))</f>
        <v/>
      </c>
      <c r="F52" s="10" t="str">
        <f aca="false">IF($L$3&lt;&gt;0,NA(),IF(COUNTA(照合入力!A50:F50)=0,"",IF(COUNTA(照合入力!I50)=0,"",照合入力!I50)))</f>
        <v/>
      </c>
      <c r="G52" s="11" t="str">
        <f aca="false">IF($L$3&lt;&gt;0,NA(),IF(COUNTA(照合入力!A50:F50)=0,"",IF(COUNTA(照合入力!E50)=0,"",照合入力!E50)))</f>
        <v/>
      </c>
      <c r="H52" s="11" t="str">
        <f aca="false">IF($L$3&lt;&gt;0,NA(),IF(COUNTA(照合入力!A50:F50)=0,"",IF(COUNTA(照合入力!F50)=0,"",照合入力!F50)))</f>
        <v/>
      </c>
      <c r="I52" s="1"/>
      <c r="J52" s="1"/>
      <c r="K52" s="1"/>
      <c r="L52" s="1"/>
    </row>
    <row r="53" customFormat="false" ht="30" hidden="false" customHeight="true" outlineLevel="0" collapsed="false">
      <c r="A53" s="1" t="str">
        <f aca="false">IF($L$3&lt;&gt;0,NA(),IF(COUNTA(照合入力!A51:F51)=0,"",IF(COUNTA(照合入力!A51)=0,"",照合入力!A51)))</f>
        <v/>
      </c>
      <c r="B53" s="8" t="str">
        <f aca="false">IF($L$3&lt;&gt;0,NA(),IF(COUNTA(照合入力!A51:F51)=0,"",IF(COUNTA(照合入力!B51)=0,"",照合入力!B51)))</f>
        <v/>
      </c>
      <c r="C53" s="9" t="str">
        <f aca="false">IF($L$3&lt;&gt;0,NA(),IF(COUNTA(照合入力!A51:F51)=0,"",IF(COUNTA(照合入力!G51)=0,"",照合入力!G51)))</f>
        <v/>
      </c>
      <c r="D53" s="8" t="str">
        <f aca="false">IF($L$3&lt;&gt;0,NA(),IF(COUNTA(照合入力!A51:F51)=0,"",IF(COUNTA(照合入力!H51)=0,"",照合入力!H51)))</f>
        <v/>
      </c>
      <c r="E53" s="8" t="str">
        <f aca="false">IF($L$3&lt;&gt;0,NA(),IF(COUNTA(照合入力!A51:F51)=0,"",IF(COUNTA(照合入力!D51)=0,"",照合入力!D51)))</f>
        <v/>
      </c>
      <c r="F53" s="10" t="str">
        <f aca="false">IF($L$3&lt;&gt;0,NA(),IF(COUNTA(照合入力!A51:F51)=0,"",IF(COUNTA(照合入力!I51)=0,"",照合入力!I51)))</f>
        <v/>
      </c>
      <c r="G53" s="11" t="str">
        <f aca="false">IF($L$3&lt;&gt;0,NA(),IF(COUNTA(照合入力!A51:F51)=0,"",IF(COUNTA(照合入力!E51)=0,"",照合入力!E51)))</f>
        <v/>
      </c>
      <c r="H53" s="11" t="str">
        <f aca="false">IF($L$3&lt;&gt;0,NA(),IF(COUNTA(照合入力!A51:F51)=0,"",IF(COUNTA(照合入力!F51)=0,"",照合入力!F51)))</f>
        <v/>
      </c>
      <c r="I53" s="1"/>
      <c r="J53" s="1"/>
      <c r="K53" s="1"/>
      <c r="L53" s="1"/>
    </row>
    <row r="54" customFormat="false" ht="30" hidden="false" customHeight="true" outlineLevel="0" collapsed="false">
      <c r="A54" s="1" t="str">
        <f aca="false">IF($L$3&lt;&gt;0,NA(),IF(COUNTA(照合入力!A52:F52)=0,"",IF(COUNTA(照合入力!A52)=0,"",照合入力!A52)))</f>
        <v/>
      </c>
      <c r="B54" s="8" t="str">
        <f aca="false">IF($L$3&lt;&gt;0,NA(),IF(COUNTA(照合入力!A52:F52)=0,"",IF(COUNTA(照合入力!B52)=0,"",照合入力!B52)))</f>
        <v/>
      </c>
      <c r="C54" s="9" t="str">
        <f aca="false">IF($L$3&lt;&gt;0,NA(),IF(COUNTA(照合入力!A52:F52)=0,"",IF(COUNTA(照合入力!G52)=0,"",照合入力!G52)))</f>
        <v/>
      </c>
      <c r="D54" s="8" t="str">
        <f aca="false">IF($L$3&lt;&gt;0,NA(),IF(COUNTA(照合入力!A52:F52)=0,"",IF(COUNTA(照合入力!H52)=0,"",照合入力!H52)))</f>
        <v/>
      </c>
      <c r="E54" s="8" t="str">
        <f aca="false">IF($L$3&lt;&gt;0,NA(),IF(COUNTA(照合入力!A52:F52)=0,"",IF(COUNTA(照合入力!D52)=0,"",照合入力!D52)))</f>
        <v/>
      </c>
      <c r="F54" s="10" t="str">
        <f aca="false">IF($L$3&lt;&gt;0,NA(),IF(COUNTA(照合入力!A52:F52)=0,"",IF(COUNTA(照合入力!I52)=0,"",照合入力!I52)))</f>
        <v/>
      </c>
      <c r="G54" s="11" t="str">
        <f aca="false">IF($L$3&lt;&gt;0,NA(),IF(COUNTA(照合入力!A52:F52)=0,"",IF(COUNTA(照合入力!E52)=0,"",照合入力!E52)))</f>
        <v/>
      </c>
      <c r="H54" s="11" t="str">
        <f aca="false">IF($L$3&lt;&gt;0,NA(),IF(COUNTA(照合入力!A52:F52)=0,"",IF(COUNTA(照合入力!F52)=0,"",照合入力!F52)))</f>
        <v/>
      </c>
      <c r="I54" s="1"/>
      <c r="J54" s="1"/>
      <c r="K54" s="1"/>
      <c r="L54" s="1"/>
    </row>
    <row r="55" customFormat="false" ht="30" hidden="false" customHeight="true" outlineLevel="0" collapsed="false">
      <c r="A55" s="1" t="str">
        <f aca="false">IF($L$3&lt;&gt;0,NA(),IF(COUNTA(照合入力!A53:F53)=0,"",IF(COUNTA(照合入力!A53)=0,"",照合入力!A53)))</f>
        <v/>
      </c>
      <c r="B55" s="8" t="str">
        <f aca="false">IF($L$3&lt;&gt;0,NA(),IF(COUNTA(照合入力!A53:F53)=0,"",IF(COUNTA(照合入力!B53)=0,"",照合入力!B53)))</f>
        <v/>
      </c>
      <c r="C55" s="9" t="str">
        <f aca="false">IF($L$3&lt;&gt;0,NA(),IF(COUNTA(照合入力!A53:F53)=0,"",IF(COUNTA(照合入力!G53)=0,"",照合入力!G53)))</f>
        <v/>
      </c>
      <c r="D55" s="8" t="str">
        <f aca="false">IF($L$3&lt;&gt;0,NA(),IF(COUNTA(照合入力!A53:F53)=0,"",IF(COUNTA(照合入力!H53)=0,"",照合入力!H53)))</f>
        <v/>
      </c>
      <c r="E55" s="8" t="str">
        <f aca="false">IF($L$3&lt;&gt;0,NA(),IF(COUNTA(照合入力!A53:F53)=0,"",IF(COUNTA(照合入力!D53)=0,"",照合入力!D53)))</f>
        <v/>
      </c>
      <c r="F55" s="10" t="str">
        <f aca="false">IF($L$3&lt;&gt;0,NA(),IF(COUNTA(照合入力!A53:F53)=0,"",IF(COUNTA(照合入力!I53)=0,"",照合入力!I53)))</f>
        <v/>
      </c>
      <c r="G55" s="11" t="str">
        <f aca="false">IF($L$3&lt;&gt;0,NA(),IF(COUNTA(照合入力!A53:F53)=0,"",IF(COUNTA(照合入力!E53)=0,"",照合入力!E53)))</f>
        <v/>
      </c>
      <c r="H55" s="11" t="str">
        <f aca="false">IF($L$3&lt;&gt;0,NA(),IF(COUNTA(照合入力!A53:F53)=0,"",IF(COUNTA(照合入力!F53)=0,"",照合入力!F53)))</f>
        <v/>
      </c>
      <c r="I55" s="1"/>
      <c r="J55" s="1"/>
      <c r="K55" s="1"/>
      <c r="L55" s="1"/>
    </row>
    <row r="56" customFormat="false" ht="30" hidden="false" customHeight="true" outlineLevel="0" collapsed="false">
      <c r="A56" s="1" t="str">
        <f aca="false">IF($L$3&lt;&gt;0,NA(),IF(COUNTA(照合入力!A54:F54)=0,"",IF(COUNTA(照合入力!A54)=0,"",照合入力!A54)))</f>
        <v/>
      </c>
      <c r="B56" s="8" t="str">
        <f aca="false">IF($L$3&lt;&gt;0,NA(),IF(COUNTA(照合入力!A54:F54)=0,"",IF(COUNTA(照合入力!B54)=0,"",照合入力!B54)))</f>
        <v/>
      </c>
      <c r="C56" s="9" t="str">
        <f aca="false">IF($L$3&lt;&gt;0,NA(),IF(COUNTA(照合入力!A54:F54)=0,"",IF(COUNTA(照合入力!G54)=0,"",照合入力!G54)))</f>
        <v/>
      </c>
      <c r="D56" s="8" t="str">
        <f aca="false">IF($L$3&lt;&gt;0,NA(),IF(COUNTA(照合入力!A54:F54)=0,"",IF(COUNTA(照合入力!H54)=0,"",照合入力!H54)))</f>
        <v/>
      </c>
      <c r="E56" s="8" t="str">
        <f aca="false">IF($L$3&lt;&gt;0,NA(),IF(COUNTA(照合入力!A54:F54)=0,"",IF(COUNTA(照合入力!D54)=0,"",照合入力!D54)))</f>
        <v/>
      </c>
      <c r="F56" s="10" t="str">
        <f aca="false">IF($L$3&lt;&gt;0,NA(),IF(COUNTA(照合入力!A54:F54)=0,"",IF(COUNTA(照合入力!I54)=0,"",照合入力!I54)))</f>
        <v/>
      </c>
      <c r="G56" s="11" t="str">
        <f aca="false">IF($L$3&lt;&gt;0,NA(),IF(COUNTA(照合入力!A54:F54)=0,"",IF(COUNTA(照合入力!E54)=0,"",照合入力!E54)))</f>
        <v/>
      </c>
      <c r="H56" s="11" t="str">
        <f aca="false">IF($L$3&lt;&gt;0,NA(),IF(COUNTA(照合入力!A54:F54)=0,"",IF(COUNTA(照合入力!F54)=0,"",照合入力!F54)))</f>
        <v/>
      </c>
      <c r="I56" s="1"/>
      <c r="J56" s="1"/>
      <c r="K56" s="1"/>
      <c r="L56" s="1"/>
    </row>
    <row r="57" customFormat="false" ht="30" hidden="false" customHeight="true" outlineLevel="0" collapsed="false">
      <c r="A57" s="1" t="str">
        <f aca="false">IF($L$3&lt;&gt;0,NA(),IF(COUNTA(照合入力!A55:F55)=0,"",IF(COUNTA(照合入力!A55)=0,"",照合入力!A55)))</f>
        <v/>
      </c>
      <c r="B57" s="8" t="str">
        <f aca="false">IF($L$3&lt;&gt;0,NA(),IF(COUNTA(照合入力!A55:F55)=0,"",IF(COUNTA(照合入力!B55)=0,"",照合入力!B55)))</f>
        <v/>
      </c>
      <c r="C57" s="9" t="str">
        <f aca="false">IF($L$3&lt;&gt;0,NA(),IF(COUNTA(照合入力!A55:F55)=0,"",IF(COUNTA(照合入力!G55)=0,"",照合入力!G55)))</f>
        <v/>
      </c>
      <c r="D57" s="8" t="str">
        <f aca="false">IF($L$3&lt;&gt;0,NA(),IF(COUNTA(照合入力!A55:F55)=0,"",IF(COUNTA(照合入力!H55)=0,"",照合入力!H55)))</f>
        <v/>
      </c>
      <c r="E57" s="8" t="str">
        <f aca="false">IF($L$3&lt;&gt;0,NA(),IF(COUNTA(照合入力!A55:F55)=0,"",IF(COUNTA(照合入力!D55)=0,"",照合入力!D55)))</f>
        <v/>
      </c>
      <c r="F57" s="10" t="str">
        <f aca="false">IF($L$3&lt;&gt;0,NA(),IF(COUNTA(照合入力!A55:F55)=0,"",IF(COUNTA(照合入力!I55)=0,"",照合入力!I55)))</f>
        <v/>
      </c>
      <c r="G57" s="11" t="str">
        <f aca="false">IF($L$3&lt;&gt;0,NA(),IF(COUNTA(照合入力!A55:F55)=0,"",IF(COUNTA(照合入力!E55)=0,"",照合入力!E55)))</f>
        <v/>
      </c>
      <c r="H57" s="11" t="str">
        <f aca="false">IF($L$3&lt;&gt;0,NA(),IF(COUNTA(照合入力!A55:F55)=0,"",IF(COUNTA(照合入力!F55)=0,"",照合入力!F55)))</f>
        <v/>
      </c>
      <c r="I57" s="1"/>
      <c r="J57" s="1"/>
      <c r="K57" s="1"/>
      <c r="L57" s="1"/>
    </row>
    <row r="58" customFormat="false" ht="30" hidden="false" customHeight="true" outlineLevel="0" collapsed="false">
      <c r="A58" s="1" t="str">
        <f aca="false">IF($L$3&lt;&gt;0,NA(),IF(COUNTA(照合入力!A56:F56)=0,"",IF(COUNTA(照合入力!A56)=0,"",照合入力!A56)))</f>
        <v/>
      </c>
      <c r="B58" s="8" t="str">
        <f aca="false">IF($L$3&lt;&gt;0,NA(),IF(COUNTA(照合入力!A56:F56)=0,"",IF(COUNTA(照合入力!B56)=0,"",照合入力!B56)))</f>
        <v/>
      </c>
      <c r="C58" s="9" t="str">
        <f aca="false">IF($L$3&lt;&gt;0,NA(),IF(COUNTA(照合入力!A56:F56)=0,"",IF(COUNTA(照合入力!G56)=0,"",照合入力!G56)))</f>
        <v/>
      </c>
      <c r="D58" s="8" t="str">
        <f aca="false">IF($L$3&lt;&gt;0,NA(),IF(COUNTA(照合入力!A56:F56)=0,"",IF(COUNTA(照合入力!H56)=0,"",照合入力!H56)))</f>
        <v/>
      </c>
      <c r="E58" s="8" t="str">
        <f aca="false">IF($L$3&lt;&gt;0,NA(),IF(COUNTA(照合入力!A56:F56)=0,"",IF(COUNTA(照合入力!D56)=0,"",照合入力!D56)))</f>
        <v/>
      </c>
      <c r="F58" s="10" t="str">
        <f aca="false">IF($L$3&lt;&gt;0,NA(),IF(COUNTA(照合入力!A56:F56)=0,"",IF(COUNTA(照合入力!I56)=0,"",照合入力!I56)))</f>
        <v/>
      </c>
      <c r="G58" s="11" t="str">
        <f aca="false">IF($L$3&lt;&gt;0,NA(),IF(COUNTA(照合入力!A56:F56)=0,"",IF(COUNTA(照合入力!E56)=0,"",照合入力!E56)))</f>
        <v/>
      </c>
      <c r="H58" s="11" t="str">
        <f aca="false">IF($L$3&lt;&gt;0,NA(),IF(COUNTA(照合入力!A56:F56)=0,"",IF(COUNTA(照合入力!F56)=0,"",照合入力!F56)))</f>
        <v/>
      </c>
      <c r="I58" s="1"/>
      <c r="J58" s="1"/>
      <c r="K58" s="1"/>
      <c r="L58" s="1"/>
    </row>
    <row r="59" customFormat="false" ht="30" hidden="false" customHeight="true" outlineLevel="0" collapsed="false">
      <c r="A59" s="1" t="str">
        <f aca="false">IF($L$3&lt;&gt;0,NA(),IF(COUNTA(照合入力!A57:F57)=0,"",IF(COUNTA(照合入力!A57)=0,"",照合入力!A57)))</f>
        <v/>
      </c>
      <c r="B59" s="8" t="str">
        <f aca="false">IF($L$3&lt;&gt;0,NA(),IF(COUNTA(照合入力!A57:F57)=0,"",IF(COUNTA(照合入力!B57)=0,"",照合入力!B57)))</f>
        <v/>
      </c>
      <c r="C59" s="9" t="str">
        <f aca="false">IF($L$3&lt;&gt;0,NA(),IF(COUNTA(照合入力!A57:F57)=0,"",IF(COUNTA(照合入力!G57)=0,"",照合入力!G57)))</f>
        <v/>
      </c>
      <c r="D59" s="8" t="str">
        <f aca="false">IF($L$3&lt;&gt;0,NA(),IF(COUNTA(照合入力!A57:F57)=0,"",IF(COUNTA(照合入力!H57)=0,"",照合入力!H57)))</f>
        <v/>
      </c>
      <c r="E59" s="8" t="str">
        <f aca="false">IF($L$3&lt;&gt;0,NA(),IF(COUNTA(照合入力!A57:F57)=0,"",IF(COUNTA(照合入力!D57)=0,"",照合入力!D57)))</f>
        <v/>
      </c>
      <c r="F59" s="10" t="str">
        <f aca="false">IF($L$3&lt;&gt;0,NA(),IF(COUNTA(照合入力!A57:F57)=0,"",IF(COUNTA(照合入力!I57)=0,"",照合入力!I57)))</f>
        <v/>
      </c>
      <c r="G59" s="11" t="str">
        <f aca="false">IF($L$3&lt;&gt;0,NA(),IF(COUNTA(照合入力!A57:F57)=0,"",IF(COUNTA(照合入力!E57)=0,"",照合入力!E57)))</f>
        <v/>
      </c>
      <c r="H59" s="11" t="str">
        <f aca="false">IF($L$3&lt;&gt;0,NA(),IF(COUNTA(照合入力!A57:F57)=0,"",IF(COUNTA(照合入力!F57)=0,"",照合入力!F57)))</f>
        <v/>
      </c>
      <c r="I59" s="1"/>
      <c r="J59" s="1"/>
      <c r="K59" s="1"/>
      <c r="L59" s="1"/>
    </row>
  </sheetData>
  <mergeCells count="1">
    <mergeCell ref="A2:H2"/>
  </mergeCells>
  <conditionalFormatting sqref="H7">
    <cfRule type="expression" priority="2" aboveAverage="0" equalAverage="0" bottom="0" percent="0" rank="0" text="" dxfId="0">
      <formula>$H$7="判定保留"</formula>
    </cfRule>
  </conditionalFormatting>
  <conditionalFormatting sqref="F10:F59">
    <cfRule type="expression" priority="3" aboveAverage="0" equalAverage="0" bottom="0" percent="0" rank="0" text="" dxfId="1">
      <formula>AND($A10&lt;&gt;"",$F10&lt;&gt;"一致確認",$F10&lt;&gt;"対象外")</formula>
    </cfRule>
  </conditionalFormatting>
  <dataValidations count="1">
    <dataValidation allowBlank="false" errorStyle="stop" operator="between" showDropDown="false" showErrorMessage="false" showInputMessage="false" sqref="E3" type="list">
      <formula1>"未確認,確認済"</formula1>
      <formula2>0</formula2>
    </dataValidation>
  </dataValidation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7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9"/>
    <col collapsed="false" customWidth="true" hidden="false" outlineLevel="0" max="3" min="2" style="0" width="20"/>
    <col collapsed="false" customWidth="true" hidden="false" outlineLevel="0" max="5" min="4" style="0" width="21"/>
    <col collapsed="false" customWidth="true" hidden="false" outlineLevel="0" max="6" min="6" style="0" width="22"/>
    <col collapsed="false" customWidth="true" hidden="false" outlineLevel="0" max="7" min="7" style="0" width="16"/>
    <col collapsed="false" customWidth="true" hidden="false" outlineLevel="0" max="8" min="8" style="0" width="23"/>
    <col collapsed="false" customWidth="true" hidden="false" outlineLevel="0" max="9" min="9" style="0" width="24"/>
    <col collapsed="false" customWidth="true" hidden="false" outlineLevel="0" max="10" min="10" style="0" width="48"/>
    <col collapsed="false" customWidth="true" hidden="false" outlineLevel="0" max="11" min="11" style="0" width="15"/>
    <col collapsed="false" customWidth="true" hidden="false" outlineLevel="0" max="12" min="12" style="0" width="20"/>
  </cols>
  <sheetData>
    <row r="1" customFormat="false" ht="23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30" hidden="false" customHeight="true" outlineLevel="0" collapsed="false">
      <c r="A2" s="12" t="s">
        <v>29</v>
      </c>
      <c r="B2" s="12"/>
      <c r="C2" s="12"/>
      <c r="D2" s="12"/>
      <c r="E2" s="12"/>
      <c r="F2" s="12"/>
      <c r="G2" s="12"/>
      <c r="H2" s="12"/>
      <c r="I2" s="1"/>
      <c r="J2" s="1"/>
      <c r="K2" s="1"/>
      <c r="L2" s="1"/>
    </row>
    <row r="3" customFormat="false" ht="23" hidden="false" customHeight="true" outlineLevel="0" collapsed="false">
      <c r="A3" s="1" t="s">
        <v>30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customFormat="false" ht="23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customFormat="false" ht="23" hidden="false" customHeight="true" outlineLevel="0" collapsed="false">
      <c r="A5" s="1" t="s">
        <v>31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customFormat="false" ht="23" hidden="false" customHeight="tru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customFormat="false" ht="38" hidden="false" customHeight="true" outlineLevel="0" collapsed="false">
      <c r="A7" s="7" t="s">
        <v>21</v>
      </c>
      <c r="B7" s="7" t="s">
        <v>22</v>
      </c>
      <c r="C7" s="7" t="s">
        <v>32</v>
      </c>
      <c r="D7" s="7" t="s">
        <v>33</v>
      </c>
      <c r="E7" s="7" t="s">
        <v>27</v>
      </c>
      <c r="F7" s="7" t="s">
        <v>28</v>
      </c>
      <c r="G7" s="7" t="s">
        <v>23</v>
      </c>
      <c r="H7" s="7" t="s">
        <v>24</v>
      </c>
      <c r="I7" s="7" t="s">
        <v>26</v>
      </c>
      <c r="J7" s="7" t="s">
        <v>34</v>
      </c>
      <c r="K7" s="7" t="s">
        <v>35</v>
      </c>
      <c r="L7" s="7" t="s">
        <v>36</v>
      </c>
    </row>
    <row r="8" customFormat="false" ht="30" hidden="false" customHeight="true" outlineLevel="0" collapsed="false">
      <c r="A8" s="13" t="s">
        <v>37</v>
      </c>
      <c r="B8" s="13" t="s">
        <v>38</v>
      </c>
      <c r="C8" s="14" t="s">
        <v>5</v>
      </c>
      <c r="D8" s="13"/>
      <c r="E8" s="3"/>
      <c r="F8" s="3" t="n">
        <v>46311</v>
      </c>
      <c r="G8" s="1" t="n">
        <f aca="false">IF(J8="","",IF(K8&lt;&gt;0,NA(),IF(COUNTA(B8)=0,"",COUNTIFS(顧客マスター!$B$8:$B$57,B8))))</f>
        <v>1</v>
      </c>
      <c r="H8" s="1" t="str">
        <f aca="false">IF(J8="","",IF(K8&lt;&gt;0,NA(),IF(AND(COUNTA(B8)&gt;0,G8=1),INDEX(顧客マスター!$A$8:$A$57,MATCH(B8,顧客マスター!$B$8:$B$57,0)),"")))</f>
        <v>MST-0001</v>
      </c>
      <c r="I8" s="1" t="str">
        <f aca="false">IF(J8="","",IF(K8&lt;&gt;0,NA(),IF(C8="対象外","対象外",IF(照合結果!$E$3&lt;&gt;"確認済","体系未確認",IF(COUNTA(B8)=0,"キー未確認",IF(C8="一致確認","一致確認",IF(G8=0,"候補なし",IF(G8&gt;1,"複数候補",IF(INDEX(顧客マスター!$C$8:$C$57,MATCH(B8,顧客マスター!$B$8:$B$57,0))&lt;&gt;"有効","台帳要確認","単一候補")))))))))</f>
        <v>体系未確認</v>
      </c>
      <c r="J8" s="1" t="str">
        <f aca="false">IF(COUNTA(A8:F8)=0,"",IF(NOT(AND(ISTEXT(A8),LEN(A8)=8,EXACT(LEFT(A8,4),"REC-"),ISNUMBER(FIND(MID(A8,5,1)&amp;"x","0x1x2x3x4x5x6x7x8x9x")),ISNUMBER(FIND(MID(A8,6,1)&amp;"x","0x1x2x3x4x5x6x7x8x9x")),ISNUMBER(FIND(MID(A8,7,1)&amp;"x","0x1x2x3x4x5x6x7x8x9x")),ISNUMBER(FIND(MID(A8,8,1)&amp;"x","0x1x2x3x4x5x6x7x8x9x")))),"照合行IDの形式を確認",IF(COUNTIFS($A$8:$A$57,A8)&gt;1,"照合行IDが重複",IF(AND(COUNTA(B8)&gt;0,NOT(AND(ISTEXT(B8),LEN(B8)=8,EXACT(LEFT(B8,4),"CUS-"),ISNUMBER(FIND(MID(B8,5,1)&amp;"x","0x1x2x3x4x5x6x7x8x9x")),ISNUMBER(FIND(MID(B8,6,1)&amp;"x","0x1x2x3x4x5x6x7x8x9x")),ISNUMBER(FIND(MID(B8,7,1)&amp;"x","0x1x2x3x4x5x6x7x8x9x")),ISNUMBER(FIND(MID(B8,8,1)&amp;"x","0x1x2x3x4x5x6x7x8x9x"))))),"照合顧客IDの形式を確認",IF(NOT(OR(C8="未確認",C8="一致確認",C8="対象外")),"確認区分を確認",IF(NOT(IF(ISNUMBER(F8),AND(F8&gt;=43831,F8&lt;73051,F8=INT(F8)),FALSE())),"元記録確認日は時刻なしで必須",IF(F8&gt;照合結果!$B$3,"元記録確認日が基準日より後",IF(AND(C8&lt;&gt;"一致確認",COUNTA(D8:E8)&gt;0),"未確認/対象外の確認先と一致確認日は空欄",IF(AND(C8="一致確認",COUNTA(B8)=0),"一致確認には照合顧客IDが必須",IF(AND(C8="一致確認",NOT(AND(ISTEXT(D8),LEN(D8)=8,EXACT(LEFT(D8,4),"MST-"),ISNUMBER(FIND(MID(D8,5,1)&amp;"x","0x1x2x3x4x5x6x7x8x9x")),ISNUMBER(FIND(MID(D8,6,1)&amp;"x","0x1x2x3x4x5x6x7x8x9x")),ISNUMBER(FIND(MID(D8,7,1)&amp;"x","0x1x2x3x4x5x6x7x8x9x")),ISNUMBER(FIND(MID(D8,8,1)&amp;"x","0x1x2x3x4x5x6x7x8x9x"))))),"確認先行IDの形式を確認",IF(AND(C8="一致確認",COUNTIFS(顧客マスター!$A$8:$A$57,D8)&lt;&gt;1),"確認先行が未登録/重複",IF(IF(C8="一致確認",INDEX(顧客マスター!$B$8:$B$57,MATCH(D8,顧客マスター!$A$8:$A$57,0))&lt;&gt;B8,FALSE()),"確認先の顧客IDが一致しません",IF(IF(C8="一致確認",INDEX(顧客マスター!$C$8:$C$57,MATCH(D8,顧客マスター!$A$8:$A$57,0))&lt;&gt;"有効",FALSE()),"確認先の台帳区分を確認",IF(AND(C8="一致確認",NOT(IF(ISNUMBER(E8),AND(E8&gt;=43831,E8&lt;73051,E8=INT(E8)),FALSE()))),"一致確認日は時刻なしで必須",IF(IF(C8="一致確認",OR(E8&gt;F8,E8&lt;INDEX(顧客マスター!$D$8:$D$57,MATCH(D8,顧客マスター!$A$8:$A$57,0))),FALSE()),"台帳確認日≦一致確認日≦元記録確認日を確認","確認済み")))))))))))))))</f>
        <v>確認済み</v>
      </c>
      <c r="K8" s="1" t="n">
        <f aca="false">IF(J8="","",IF(J8="確認済み",0,1))</f>
        <v>0</v>
      </c>
      <c r="L8" s="1" t="n">
        <f aca="false">IF(COUNTA(A8:F8)=0,IF(AND(J8="",K8="",G8="",H8="",I8=""),0,1),IF(NOT(AND(ISTEXT(J8),J8=IF(COUNTA(A8:F8)=0,"",IF(NOT(AND(ISTEXT(A8),LEN(A8)=8,EXACT(LEFT(A8,4),"REC-"),ISNUMBER(FIND(MID(A8,5,1)&amp;"x","0x1x2x3x4x5x6x7x8x9x")),ISNUMBER(FIND(MID(A8,6,1)&amp;"x","0x1x2x3x4x5x6x7x8x9x")),ISNUMBER(FIND(MID(A8,7,1)&amp;"x","0x1x2x3x4x5x6x7x8x9x")),ISNUMBER(FIND(MID(A8,8,1)&amp;"x","0x1x2x3x4x5x6x7x8x9x")))),"照合行IDの形式を確認",IF(COUNTIFS($A$8:$A$57,A8)&gt;1,"照合行IDが重複",IF(AND(COUNTA(B8)&gt;0,NOT(AND(ISTEXT(B8),LEN(B8)=8,EXACT(LEFT(B8,4),"CUS-"),ISNUMBER(FIND(MID(B8,5,1)&amp;"x","0x1x2x3x4x5x6x7x8x9x")),ISNUMBER(FIND(MID(B8,6,1)&amp;"x","0x1x2x3x4x5x6x7x8x9x")),ISNUMBER(FIND(MID(B8,7,1)&amp;"x","0x1x2x3x4x5x6x7x8x9x")),ISNUMBER(FIND(MID(B8,8,1)&amp;"x","0x1x2x3x4x5x6x7x8x9x"))))),"照合顧客IDの形式を確認",IF(NOT(OR(C8="未確認",C8="一致確認",C8="対象外")),"確認区分を確認",IF(NOT(IF(ISNUMBER(F8),AND(F8&gt;=43831,F8&lt;73051,F8=INT(F8)),FALSE())),"元記録確認日は時刻なしで必須",IF(F8&gt;照合結果!$B$3,"元記録確認日が基準日より後",IF(AND(C8&lt;&gt;"一致確認",COUNTA(D8:E8)&gt;0),"未確認/対象外の確認先と一致確認日は空欄",IF(AND(C8="一致確認",COUNTA(B8)=0),"一致確認には照合顧客IDが必須",IF(AND(C8="一致確認",NOT(AND(ISTEXT(D8),LEN(D8)=8,EXACT(LEFT(D8,4),"MST-"),ISNUMBER(FIND(MID(D8,5,1)&amp;"x","0x1x2x3x4x5x6x7x8x9x")),ISNUMBER(FIND(MID(D8,6,1)&amp;"x","0x1x2x3x4x5x6x7x8x9x")),ISNUMBER(FIND(MID(D8,7,1)&amp;"x","0x1x2x3x4x5x6x7x8x9x")),ISNUMBER(FIND(MID(D8,8,1)&amp;"x","0x1x2x3x4x5x6x7x8x9x"))))),"確認先行IDの形式を確認",IF(AND(C8="一致確認",COUNTIFS(顧客マスター!$A$8:$A$57,D8)&lt;&gt;1),"確認先行が未登録/重複",IF(IF(C8="一致確認",INDEX(顧客マスター!$B$8:$B$57,MATCH(D8,顧客マスター!$A$8:$A$57,0))&lt;&gt;B8,FALSE()),"確認先の顧客IDが一致しません",IF(IF(C8="一致確認",INDEX(顧客マスター!$C$8:$C$57,MATCH(D8,顧客マスター!$A$8:$A$57,0))&lt;&gt;"有効",FALSE()),"確認先の台帳区分を確認",IF(AND(C8="一致確認",NOT(IF(ISNUMBER(E8),AND(E8&gt;=43831,E8&lt;73051,E8=INT(E8)),FALSE()))),"一致確認日は時刻なしで必須",IF(IF(C8="一致確認",OR(E8&gt;F8,E8&lt;INDEX(顧客マスター!$D$8:$D$57,MATCH(D8,顧客マスター!$A$8:$A$57,0))),FALSE()),"台帳確認日≦一致確認日≦元記録確認日を確認","確認済み"))))))))))))))),ISNUMBER(K8),K8=IF(J8="確認済み",0,1))),1,IF(K8&lt;&gt;0,0,IF(AND(IF(COUNTA(B8)=0,ISTEXT(G8),ISNUMBER(G8)),G8=IF(COUNTA(B8)=0,"",COUNTIFS(顧客マスター!$B$8:$B$57,B8)),ISTEXT(H8),H8=IF(AND(COUNTA(B8)&gt;0,G8=1),INDEX(顧客マスター!$A$8:$A$57,MATCH(B8,顧客マスター!$B$8:$B$57,0)),""),ISTEXT(I8),I8=IF(C8="対象外","対象外",IF(照合結果!$E$3&lt;&gt;"確認済","体系未確認",IF(COUNTA(B8)=0,"キー未確認",IF(C8="一致確認","一致確認",IF(G8=0,"候補なし",IF(G8&gt;1,"複数候補",IF(INDEX(顧客マスター!$C$8:$C$57,MATCH(B8,顧客マスター!$B$8:$B$57,0))&lt;&gt;"有効","台帳要確認","単一候補")))))))),0,1))))</f>
        <v>0</v>
      </c>
    </row>
    <row r="9" customFormat="false" ht="30" hidden="false" customHeight="true" outlineLevel="0" collapsed="false">
      <c r="A9" s="13" t="s">
        <v>39</v>
      </c>
      <c r="B9" s="13" t="s">
        <v>40</v>
      </c>
      <c r="C9" s="14" t="s">
        <v>5</v>
      </c>
      <c r="D9" s="13"/>
      <c r="E9" s="3"/>
      <c r="F9" s="3" t="n">
        <v>46311</v>
      </c>
      <c r="G9" s="1" t="n">
        <f aca="false">IF(J9="","",IF(K9&lt;&gt;0,NA(),IF(COUNTA(B9)=0,"",COUNTIFS(顧客マスター!$B$8:$B$57,B9))))</f>
        <v>2</v>
      </c>
      <c r="H9" s="1" t="str">
        <f aca="false">IF(J9="","",IF(K9&lt;&gt;0,NA(),IF(AND(COUNTA(B9)&gt;0,G9=1),INDEX(顧客マスター!$A$8:$A$57,MATCH(B9,顧客マスター!$B$8:$B$57,0)),"")))</f>
        <v/>
      </c>
      <c r="I9" s="1" t="str">
        <f aca="false">IF(J9="","",IF(K9&lt;&gt;0,NA(),IF(C9="対象外","対象外",IF(照合結果!$E$3&lt;&gt;"確認済","体系未確認",IF(COUNTA(B9)=0,"キー未確認",IF(C9="一致確認","一致確認",IF(G9=0,"候補なし",IF(G9&gt;1,"複数候補",IF(INDEX(顧客マスター!$C$8:$C$57,MATCH(B9,顧客マスター!$B$8:$B$57,0))&lt;&gt;"有効","台帳要確認","単一候補")))))))))</f>
        <v>体系未確認</v>
      </c>
      <c r="J9" s="1" t="str">
        <f aca="false">IF(COUNTA(A9:F9)=0,"",IF(NOT(AND(ISTEXT(A9),LEN(A9)=8,EXACT(LEFT(A9,4),"REC-"),ISNUMBER(FIND(MID(A9,5,1)&amp;"x","0x1x2x3x4x5x6x7x8x9x")),ISNUMBER(FIND(MID(A9,6,1)&amp;"x","0x1x2x3x4x5x6x7x8x9x")),ISNUMBER(FIND(MID(A9,7,1)&amp;"x","0x1x2x3x4x5x6x7x8x9x")),ISNUMBER(FIND(MID(A9,8,1)&amp;"x","0x1x2x3x4x5x6x7x8x9x")))),"照合行IDの形式を確認",IF(COUNTIFS($A$8:$A$57,A9)&gt;1,"照合行IDが重複",IF(AND(COUNTA(B9)&gt;0,NOT(AND(ISTEXT(B9),LEN(B9)=8,EXACT(LEFT(B9,4),"CUS-"),ISNUMBER(FIND(MID(B9,5,1)&amp;"x","0x1x2x3x4x5x6x7x8x9x")),ISNUMBER(FIND(MID(B9,6,1)&amp;"x","0x1x2x3x4x5x6x7x8x9x")),ISNUMBER(FIND(MID(B9,7,1)&amp;"x","0x1x2x3x4x5x6x7x8x9x")),ISNUMBER(FIND(MID(B9,8,1)&amp;"x","0x1x2x3x4x5x6x7x8x9x"))))),"照合顧客IDの形式を確認",IF(NOT(OR(C9="未確認",C9="一致確認",C9="対象外")),"確認区分を確認",IF(NOT(IF(ISNUMBER(F9),AND(F9&gt;=43831,F9&lt;73051,F9=INT(F9)),FALSE())),"元記録確認日は時刻なしで必須",IF(F9&gt;照合結果!$B$3,"元記録確認日が基準日より後",IF(AND(C9&lt;&gt;"一致確認",COUNTA(D9:E9)&gt;0),"未確認/対象外の確認先と一致確認日は空欄",IF(AND(C9="一致確認",COUNTA(B9)=0),"一致確認には照合顧客IDが必須",IF(AND(C9="一致確認",NOT(AND(ISTEXT(D9),LEN(D9)=8,EXACT(LEFT(D9,4),"MST-"),ISNUMBER(FIND(MID(D9,5,1)&amp;"x","0x1x2x3x4x5x6x7x8x9x")),ISNUMBER(FIND(MID(D9,6,1)&amp;"x","0x1x2x3x4x5x6x7x8x9x")),ISNUMBER(FIND(MID(D9,7,1)&amp;"x","0x1x2x3x4x5x6x7x8x9x")),ISNUMBER(FIND(MID(D9,8,1)&amp;"x","0x1x2x3x4x5x6x7x8x9x"))))),"確認先行IDの形式を確認",IF(AND(C9="一致確認",COUNTIFS(顧客マスター!$A$8:$A$57,D9)&lt;&gt;1),"確認先行が未登録/重複",IF(IF(C9="一致確認",INDEX(顧客マスター!$B$8:$B$57,MATCH(D9,顧客マスター!$A$8:$A$57,0))&lt;&gt;B9,FALSE()),"確認先の顧客IDが一致しません",IF(IF(C9="一致確認",INDEX(顧客マスター!$C$8:$C$57,MATCH(D9,顧客マスター!$A$8:$A$57,0))&lt;&gt;"有効",FALSE()),"確認先の台帳区分を確認",IF(AND(C9="一致確認",NOT(IF(ISNUMBER(E9),AND(E9&gt;=43831,E9&lt;73051,E9=INT(E9)),FALSE()))),"一致確認日は時刻なしで必須",IF(IF(C9="一致確認",OR(E9&gt;F9,E9&lt;INDEX(顧客マスター!$D$8:$D$57,MATCH(D9,顧客マスター!$A$8:$A$57,0))),FALSE()),"台帳確認日≦一致確認日≦元記録確認日を確認","確認済み")))))))))))))))</f>
        <v>確認済み</v>
      </c>
      <c r="K9" s="1" t="n">
        <f aca="false">IF(J9="","",IF(J9="確認済み",0,1))</f>
        <v>0</v>
      </c>
      <c r="L9" s="1" t="n">
        <f aca="false">IF(COUNTA(A9:F9)=0,IF(AND(J9="",K9="",G9="",H9="",I9=""),0,1),IF(NOT(AND(ISTEXT(J9),J9=IF(COUNTA(A9:F9)=0,"",IF(NOT(AND(ISTEXT(A9),LEN(A9)=8,EXACT(LEFT(A9,4),"REC-"),ISNUMBER(FIND(MID(A9,5,1)&amp;"x","0x1x2x3x4x5x6x7x8x9x")),ISNUMBER(FIND(MID(A9,6,1)&amp;"x","0x1x2x3x4x5x6x7x8x9x")),ISNUMBER(FIND(MID(A9,7,1)&amp;"x","0x1x2x3x4x5x6x7x8x9x")),ISNUMBER(FIND(MID(A9,8,1)&amp;"x","0x1x2x3x4x5x6x7x8x9x")))),"照合行IDの形式を確認",IF(COUNTIFS($A$8:$A$57,A9)&gt;1,"照合行IDが重複",IF(AND(COUNTA(B9)&gt;0,NOT(AND(ISTEXT(B9),LEN(B9)=8,EXACT(LEFT(B9,4),"CUS-"),ISNUMBER(FIND(MID(B9,5,1)&amp;"x","0x1x2x3x4x5x6x7x8x9x")),ISNUMBER(FIND(MID(B9,6,1)&amp;"x","0x1x2x3x4x5x6x7x8x9x")),ISNUMBER(FIND(MID(B9,7,1)&amp;"x","0x1x2x3x4x5x6x7x8x9x")),ISNUMBER(FIND(MID(B9,8,1)&amp;"x","0x1x2x3x4x5x6x7x8x9x"))))),"照合顧客IDの形式を確認",IF(NOT(OR(C9="未確認",C9="一致確認",C9="対象外")),"確認区分を確認",IF(NOT(IF(ISNUMBER(F9),AND(F9&gt;=43831,F9&lt;73051,F9=INT(F9)),FALSE())),"元記録確認日は時刻なしで必須",IF(F9&gt;照合結果!$B$3,"元記録確認日が基準日より後",IF(AND(C9&lt;&gt;"一致確認",COUNTA(D9:E9)&gt;0),"未確認/対象外の確認先と一致確認日は空欄",IF(AND(C9="一致確認",COUNTA(B9)=0),"一致確認には照合顧客IDが必須",IF(AND(C9="一致確認",NOT(AND(ISTEXT(D9),LEN(D9)=8,EXACT(LEFT(D9,4),"MST-"),ISNUMBER(FIND(MID(D9,5,1)&amp;"x","0x1x2x3x4x5x6x7x8x9x")),ISNUMBER(FIND(MID(D9,6,1)&amp;"x","0x1x2x3x4x5x6x7x8x9x")),ISNUMBER(FIND(MID(D9,7,1)&amp;"x","0x1x2x3x4x5x6x7x8x9x")),ISNUMBER(FIND(MID(D9,8,1)&amp;"x","0x1x2x3x4x5x6x7x8x9x"))))),"確認先行IDの形式を確認",IF(AND(C9="一致確認",COUNTIFS(顧客マスター!$A$8:$A$57,D9)&lt;&gt;1),"確認先行が未登録/重複",IF(IF(C9="一致確認",INDEX(顧客マスター!$B$8:$B$57,MATCH(D9,顧客マスター!$A$8:$A$57,0))&lt;&gt;B9,FALSE()),"確認先の顧客IDが一致しません",IF(IF(C9="一致確認",INDEX(顧客マスター!$C$8:$C$57,MATCH(D9,顧客マスター!$A$8:$A$57,0))&lt;&gt;"有効",FALSE()),"確認先の台帳区分を確認",IF(AND(C9="一致確認",NOT(IF(ISNUMBER(E9),AND(E9&gt;=43831,E9&lt;73051,E9=INT(E9)),FALSE()))),"一致確認日は時刻なしで必須",IF(IF(C9="一致確認",OR(E9&gt;F9,E9&lt;INDEX(顧客マスター!$D$8:$D$57,MATCH(D9,顧客マスター!$A$8:$A$57,0))),FALSE()),"台帳確認日≦一致確認日≦元記録確認日を確認","確認済み"))))))))))))))),ISNUMBER(K9),K9=IF(J9="確認済み",0,1))),1,IF(K9&lt;&gt;0,0,IF(AND(IF(COUNTA(B9)=0,ISTEXT(G9),ISNUMBER(G9)),G9=IF(COUNTA(B9)=0,"",COUNTIFS(顧客マスター!$B$8:$B$57,B9)),ISTEXT(H9),H9=IF(AND(COUNTA(B9)&gt;0,G9=1),INDEX(顧客マスター!$A$8:$A$57,MATCH(B9,顧客マスター!$B$8:$B$57,0)),""),ISTEXT(I9),I9=IF(C9="対象外","対象外",IF(照合結果!$E$3&lt;&gt;"確認済","体系未確認",IF(COUNTA(B9)=0,"キー未確認",IF(C9="一致確認","一致確認",IF(G9=0,"候補なし",IF(G9&gt;1,"複数候補",IF(INDEX(顧客マスター!$C$8:$C$57,MATCH(B9,顧客マスター!$B$8:$B$57,0))&lt;&gt;"有効","台帳要確認","単一候補")))))))),0,1))))</f>
        <v>0</v>
      </c>
    </row>
    <row r="10" customFormat="false" ht="30" hidden="false" customHeight="true" outlineLevel="0" collapsed="false">
      <c r="A10" s="13" t="s">
        <v>41</v>
      </c>
      <c r="B10" s="13" t="s">
        <v>42</v>
      </c>
      <c r="C10" s="14" t="s">
        <v>5</v>
      </c>
      <c r="D10" s="13"/>
      <c r="E10" s="3"/>
      <c r="F10" s="3" t="n">
        <v>46311</v>
      </c>
      <c r="G10" s="1" t="n">
        <f aca="false">IF(J10="","",IF(K10&lt;&gt;0,NA(),IF(COUNTA(B10)=0,"",COUNTIFS(顧客マスター!$B$8:$B$57,B10))))</f>
        <v>0</v>
      </c>
      <c r="H10" s="1" t="str">
        <f aca="false">IF(J10="","",IF(K10&lt;&gt;0,NA(),IF(AND(COUNTA(B10)&gt;0,G10=1),INDEX(顧客マスター!$A$8:$A$57,MATCH(B10,顧客マスター!$B$8:$B$57,0)),"")))</f>
        <v/>
      </c>
      <c r="I10" s="1" t="str">
        <f aca="false">IF(J10="","",IF(K10&lt;&gt;0,NA(),IF(C10="対象外","対象外",IF(照合結果!$E$3&lt;&gt;"確認済","体系未確認",IF(COUNTA(B10)=0,"キー未確認",IF(C10="一致確認","一致確認",IF(G10=0,"候補なし",IF(G10&gt;1,"複数候補",IF(INDEX(顧客マスター!$C$8:$C$57,MATCH(B10,顧客マスター!$B$8:$B$57,0))&lt;&gt;"有効","台帳要確認","単一候補")))))))))</f>
        <v>体系未確認</v>
      </c>
      <c r="J10" s="1" t="str">
        <f aca="false">IF(COUNTA(A10:F10)=0,"",IF(NOT(AND(ISTEXT(A10),LEN(A10)=8,EXACT(LEFT(A10,4),"REC-"),ISNUMBER(FIND(MID(A10,5,1)&amp;"x","0x1x2x3x4x5x6x7x8x9x")),ISNUMBER(FIND(MID(A10,6,1)&amp;"x","0x1x2x3x4x5x6x7x8x9x")),ISNUMBER(FIND(MID(A10,7,1)&amp;"x","0x1x2x3x4x5x6x7x8x9x")),ISNUMBER(FIND(MID(A10,8,1)&amp;"x","0x1x2x3x4x5x6x7x8x9x")))),"照合行IDの形式を確認",IF(COUNTIFS($A$8:$A$57,A10)&gt;1,"照合行IDが重複",IF(AND(COUNTA(B10)&gt;0,NOT(AND(ISTEXT(B10),LEN(B10)=8,EXACT(LEFT(B10,4),"CUS-"),ISNUMBER(FIND(MID(B10,5,1)&amp;"x","0x1x2x3x4x5x6x7x8x9x")),ISNUMBER(FIND(MID(B10,6,1)&amp;"x","0x1x2x3x4x5x6x7x8x9x")),ISNUMBER(FIND(MID(B10,7,1)&amp;"x","0x1x2x3x4x5x6x7x8x9x")),ISNUMBER(FIND(MID(B10,8,1)&amp;"x","0x1x2x3x4x5x6x7x8x9x"))))),"照合顧客IDの形式を確認",IF(NOT(OR(C10="未確認",C10="一致確認",C10="対象外")),"確認区分を確認",IF(NOT(IF(ISNUMBER(F10),AND(F10&gt;=43831,F10&lt;73051,F10=INT(F10)),FALSE())),"元記録確認日は時刻なしで必須",IF(F10&gt;照合結果!$B$3,"元記録確認日が基準日より後",IF(AND(C10&lt;&gt;"一致確認",COUNTA(D10:E10)&gt;0),"未確認/対象外の確認先と一致確認日は空欄",IF(AND(C10="一致確認",COUNTA(B10)=0),"一致確認には照合顧客IDが必須",IF(AND(C10="一致確認",NOT(AND(ISTEXT(D10),LEN(D10)=8,EXACT(LEFT(D10,4),"MST-"),ISNUMBER(FIND(MID(D10,5,1)&amp;"x","0x1x2x3x4x5x6x7x8x9x")),ISNUMBER(FIND(MID(D10,6,1)&amp;"x","0x1x2x3x4x5x6x7x8x9x")),ISNUMBER(FIND(MID(D10,7,1)&amp;"x","0x1x2x3x4x5x6x7x8x9x")),ISNUMBER(FIND(MID(D10,8,1)&amp;"x","0x1x2x3x4x5x6x7x8x9x"))))),"確認先行IDの形式を確認",IF(AND(C10="一致確認",COUNTIFS(顧客マスター!$A$8:$A$57,D10)&lt;&gt;1),"確認先行が未登録/重複",IF(IF(C10="一致確認",INDEX(顧客マスター!$B$8:$B$57,MATCH(D10,顧客マスター!$A$8:$A$57,0))&lt;&gt;B10,FALSE()),"確認先の顧客IDが一致しません",IF(IF(C10="一致確認",INDEX(顧客マスター!$C$8:$C$57,MATCH(D10,顧客マスター!$A$8:$A$57,0))&lt;&gt;"有効",FALSE()),"確認先の台帳区分を確認",IF(AND(C10="一致確認",NOT(IF(ISNUMBER(E10),AND(E10&gt;=43831,E10&lt;73051,E10=INT(E10)),FALSE()))),"一致確認日は時刻なしで必須",IF(IF(C10="一致確認",OR(E10&gt;F10,E10&lt;INDEX(顧客マスター!$D$8:$D$57,MATCH(D10,顧客マスター!$A$8:$A$57,0))),FALSE()),"台帳確認日≦一致確認日≦元記録確認日を確認","確認済み")))))))))))))))</f>
        <v>確認済み</v>
      </c>
      <c r="K10" s="1" t="n">
        <f aca="false">IF(J10="","",IF(J10="確認済み",0,1))</f>
        <v>0</v>
      </c>
      <c r="L10" s="1" t="n">
        <f aca="false">IF(COUNTA(A10:F10)=0,IF(AND(J10="",K10="",G10="",H10="",I10=""),0,1),IF(NOT(AND(ISTEXT(J10),J10=IF(COUNTA(A10:F10)=0,"",IF(NOT(AND(ISTEXT(A10),LEN(A10)=8,EXACT(LEFT(A10,4),"REC-"),ISNUMBER(FIND(MID(A10,5,1)&amp;"x","0x1x2x3x4x5x6x7x8x9x")),ISNUMBER(FIND(MID(A10,6,1)&amp;"x","0x1x2x3x4x5x6x7x8x9x")),ISNUMBER(FIND(MID(A10,7,1)&amp;"x","0x1x2x3x4x5x6x7x8x9x")),ISNUMBER(FIND(MID(A10,8,1)&amp;"x","0x1x2x3x4x5x6x7x8x9x")))),"照合行IDの形式を確認",IF(COUNTIFS($A$8:$A$57,A10)&gt;1,"照合行IDが重複",IF(AND(COUNTA(B10)&gt;0,NOT(AND(ISTEXT(B10),LEN(B10)=8,EXACT(LEFT(B10,4),"CUS-"),ISNUMBER(FIND(MID(B10,5,1)&amp;"x","0x1x2x3x4x5x6x7x8x9x")),ISNUMBER(FIND(MID(B10,6,1)&amp;"x","0x1x2x3x4x5x6x7x8x9x")),ISNUMBER(FIND(MID(B10,7,1)&amp;"x","0x1x2x3x4x5x6x7x8x9x")),ISNUMBER(FIND(MID(B10,8,1)&amp;"x","0x1x2x3x4x5x6x7x8x9x"))))),"照合顧客IDの形式を確認",IF(NOT(OR(C10="未確認",C10="一致確認",C10="対象外")),"確認区分を確認",IF(NOT(IF(ISNUMBER(F10),AND(F10&gt;=43831,F10&lt;73051,F10=INT(F10)),FALSE())),"元記録確認日は時刻なしで必須",IF(F10&gt;照合結果!$B$3,"元記録確認日が基準日より後",IF(AND(C10&lt;&gt;"一致確認",COUNTA(D10:E10)&gt;0),"未確認/対象外の確認先と一致確認日は空欄",IF(AND(C10="一致確認",COUNTA(B10)=0),"一致確認には照合顧客IDが必須",IF(AND(C10="一致確認",NOT(AND(ISTEXT(D10),LEN(D10)=8,EXACT(LEFT(D10,4),"MST-"),ISNUMBER(FIND(MID(D10,5,1)&amp;"x","0x1x2x3x4x5x6x7x8x9x")),ISNUMBER(FIND(MID(D10,6,1)&amp;"x","0x1x2x3x4x5x6x7x8x9x")),ISNUMBER(FIND(MID(D10,7,1)&amp;"x","0x1x2x3x4x5x6x7x8x9x")),ISNUMBER(FIND(MID(D10,8,1)&amp;"x","0x1x2x3x4x5x6x7x8x9x"))))),"確認先行IDの形式を確認",IF(AND(C10="一致確認",COUNTIFS(顧客マスター!$A$8:$A$57,D10)&lt;&gt;1),"確認先行が未登録/重複",IF(IF(C10="一致確認",INDEX(顧客マスター!$B$8:$B$57,MATCH(D10,顧客マスター!$A$8:$A$57,0))&lt;&gt;B10,FALSE()),"確認先の顧客IDが一致しません",IF(IF(C10="一致確認",INDEX(顧客マスター!$C$8:$C$57,MATCH(D10,顧客マスター!$A$8:$A$57,0))&lt;&gt;"有効",FALSE()),"確認先の台帳区分を確認",IF(AND(C10="一致確認",NOT(IF(ISNUMBER(E10),AND(E10&gt;=43831,E10&lt;73051,E10=INT(E10)),FALSE()))),"一致確認日は時刻なしで必須",IF(IF(C10="一致確認",OR(E10&gt;F10,E10&lt;INDEX(顧客マスター!$D$8:$D$57,MATCH(D10,顧客マスター!$A$8:$A$57,0))),FALSE()),"台帳確認日≦一致確認日≦元記録確認日を確認","確認済み"))))))))))))))),ISNUMBER(K10),K10=IF(J10="確認済み",0,1))),1,IF(K10&lt;&gt;0,0,IF(AND(IF(COUNTA(B10)=0,ISTEXT(G10),ISNUMBER(G10)),G10=IF(COUNTA(B10)=0,"",COUNTIFS(顧客マスター!$B$8:$B$57,B10)),ISTEXT(H10),H10=IF(AND(COUNTA(B10)&gt;0,G10=1),INDEX(顧客マスター!$A$8:$A$57,MATCH(B10,顧客マスター!$B$8:$B$57,0)),""),ISTEXT(I10),I10=IF(C10="対象外","対象外",IF(照合結果!$E$3&lt;&gt;"確認済","体系未確認",IF(COUNTA(B10)=0,"キー未確認",IF(C10="一致確認","一致確認",IF(G10=0,"候補なし",IF(G10&gt;1,"複数候補",IF(INDEX(顧客マスター!$C$8:$C$57,MATCH(B10,顧客マスター!$B$8:$B$57,0))&lt;&gt;"有効","台帳要確認","単一候補")))))))),0,1))))</f>
        <v>0</v>
      </c>
    </row>
    <row r="11" customFormat="false" ht="30" hidden="false" customHeight="true" outlineLevel="0" collapsed="false">
      <c r="A11" s="13" t="s">
        <v>43</v>
      </c>
      <c r="B11" s="13"/>
      <c r="C11" s="14" t="s">
        <v>5</v>
      </c>
      <c r="D11" s="13"/>
      <c r="E11" s="3"/>
      <c r="F11" s="3" t="n">
        <v>46311</v>
      </c>
      <c r="G11" s="1" t="str">
        <f aca="false">IF(J11="","",IF(K11&lt;&gt;0,NA(),IF(COUNTA(B11)=0,"",COUNTIFS(顧客マスター!$B$8:$B$57,B11))))</f>
        <v/>
      </c>
      <c r="H11" s="1" t="str">
        <f aca="false">IF(J11="","",IF(K11&lt;&gt;0,NA(),IF(AND(COUNTA(B11)&gt;0,G11=1),INDEX(顧客マスター!$A$8:$A$57,MATCH(B11,顧客マスター!$B$8:$B$57,0)),"")))</f>
        <v/>
      </c>
      <c r="I11" s="1" t="str">
        <f aca="false">IF(J11="","",IF(K11&lt;&gt;0,NA(),IF(C11="対象外","対象外",IF(照合結果!$E$3&lt;&gt;"確認済","体系未確認",IF(COUNTA(B11)=0,"キー未確認",IF(C11="一致確認","一致確認",IF(G11=0,"候補なし",IF(G11&gt;1,"複数候補",IF(INDEX(顧客マスター!$C$8:$C$57,MATCH(B11,顧客マスター!$B$8:$B$57,0))&lt;&gt;"有効","台帳要確認","単一候補")))))))))</f>
        <v>体系未確認</v>
      </c>
      <c r="J11" s="1" t="str">
        <f aca="false">IF(COUNTA(A11:F11)=0,"",IF(NOT(AND(ISTEXT(A11),LEN(A11)=8,EXACT(LEFT(A11,4),"REC-"),ISNUMBER(FIND(MID(A11,5,1)&amp;"x","0x1x2x3x4x5x6x7x8x9x")),ISNUMBER(FIND(MID(A11,6,1)&amp;"x","0x1x2x3x4x5x6x7x8x9x")),ISNUMBER(FIND(MID(A11,7,1)&amp;"x","0x1x2x3x4x5x6x7x8x9x")),ISNUMBER(FIND(MID(A11,8,1)&amp;"x","0x1x2x3x4x5x6x7x8x9x")))),"照合行IDの形式を確認",IF(COUNTIFS($A$8:$A$57,A11)&gt;1,"照合行IDが重複",IF(AND(COUNTA(B11)&gt;0,NOT(AND(ISTEXT(B11),LEN(B11)=8,EXACT(LEFT(B11,4),"CUS-"),ISNUMBER(FIND(MID(B11,5,1)&amp;"x","0x1x2x3x4x5x6x7x8x9x")),ISNUMBER(FIND(MID(B11,6,1)&amp;"x","0x1x2x3x4x5x6x7x8x9x")),ISNUMBER(FIND(MID(B11,7,1)&amp;"x","0x1x2x3x4x5x6x7x8x9x")),ISNUMBER(FIND(MID(B11,8,1)&amp;"x","0x1x2x3x4x5x6x7x8x9x"))))),"照合顧客IDの形式を確認",IF(NOT(OR(C11="未確認",C11="一致確認",C11="対象外")),"確認区分を確認",IF(NOT(IF(ISNUMBER(F11),AND(F11&gt;=43831,F11&lt;73051,F11=INT(F11)),FALSE())),"元記録確認日は時刻なしで必須",IF(F11&gt;照合結果!$B$3,"元記録確認日が基準日より後",IF(AND(C11&lt;&gt;"一致確認",COUNTA(D11:E11)&gt;0),"未確認/対象外の確認先と一致確認日は空欄",IF(AND(C11="一致確認",COUNTA(B11)=0),"一致確認には照合顧客IDが必須",IF(AND(C11="一致確認",NOT(AND(ISTEXT(D11),LEN(D11)=8,EXACT(LEFT(D11,4),"MST-"),ISNUMBER(FIND(MID(D11,5,1)&amp;"x","0x1x2x3x4x5x6x7x8x9x")),ISNUMBER(FIND(MID(D11,6,1)&amp;"x","0x1x2x3x4x5x6x7x8x9x")),ISNUMBER(FIND(MID(D11,7,1)&amp;"x","0x1x2x3x4x5x6x7x8x9x")),ISNUMBER(FIND(MID(D11,8,1)&amp;"x","0x1x2x3x4x5x6x7x8x9x"))))),"確認先行IDの形式を確認",IF(AND(C11="一致確認",COUNTIFS(顧客マスター!$A$8:$A$57,D11)&lt;&gt;1),"確認先行が未登録/重複",IF(IF(C11="一致確認",INDEX(顧客マスター!$B$8:$B$57,MATCH(D11,顧客マスター!$A$8:$A$57,0))&lt;&gt;B11,FALSE()),"確認先の顧客IDが一致しません",IF(IF(C11="一致確認",INDEX(顧客マスター!$C$8:$C$57,MATCH(D11,顧客マスター!$A$8:$A$57,0))&lt;&gt;"有効",FALSE()),"確認先の台帳区分を確認",IF(AND(C11="一致確認",NOT(IF(ISNUMBER(E11),AND(E11&gt;=43831,E11&lt;73051,E11=INT(E11)),FALSE()))),"一致確認日は時刻なしで必須",IF(IF(C11="一致確認",OR(E11&gt;F11,E11&lt;INDEX(顧客マスター!$D$8:$D$57,MATCH(D11,顧客マスター!$A$8:$A$57,0))),FALSE()),"台帳確認日≦一致確認日≦元記録確認日を確認","確認済み")))))))))))))))</f>
        <v>確認済み</v>
      </c>
      <c r="K11" s="1" t="n">
        <f aca="false">IF(J11="","",IF(J11="確認済み",0,1))</f>
        <v>0</v>
      </c>
      <c r="L11" s="1" t="n">
        <f aca="false">IF(COUNTA(A11:F11)=0,IF(AND(J11="",K11="",G11="",H11="",I11=""),0,1),IF(NOT(AND(ISTEXT(J11),J11=IF(COUNTA(A11:F11)=0,"",IF(NOT(AND(ISTEXT(A11),LEN(A11)=8,EXACT(LEFT(A11,4),"REC-"),ISNUMBER(FIND(MID(A11,5,1)&amp;"x","0x1x2x3x4x5x6x7x8x9x")),ISNUMBER(FIND(MID(A11,6,1)&amp;"x","0x1x2x3x4x5x6x7x8x9x")),ISNUMBER(FIND(MID(A11,7,1)&amp;"x","0x1x2x3x4x5x6x7x8x9x")),ISNUMBER(FIND(MID(A11,8,1)&amp;"x","0x1x2x3x4x5x6x7x8x9x")))),"照合行IDの形式を確認",IF(COUNTIFS($A$8:$A$57,A11)&gt;1,"照合行IDが重複",IF(AND(COUNTA(B11)&gt;0,NOT(AND(ISTEXT(B11),LEN(B11)=8,EXACT(LEFT(B11,4),"CUS-"),ISNUMBER(FIND(MID(B11,5,1)&amp;"x","0x1x2x3x4x5x6x7x8x9x")),ISNUMBER(FIND(MID(B11,6,1)&amp;"x","0x1x2x3x4x5x6x7x8x9x")),ISNUMBER(FIND(MID(B11,7,1)&amp;"x","0x1x2x3x4x5x6x7x8x9x")),ISNUMBER(FIND(MID(B11,8,1)&amp;"x","0x1x2x3x4x5x6x7x8x9x"))))),"照合顧客IDの形式を確認",IF(NOT(OR(C11="未確認",C11="一致確認",C11="対象外")),"確認区分を確認",IF(NOT(IF(ISNUMBER(F11),AND(F11&gt;=43831,F11&lt;73051,F11=INT(F11)),FALSE())),"元記録確認日は時刻なしで必須",IF(F11&gt;照合結果!$B$3,"元記録確認日が基準日より後",IF(AND(C11&lt;&gt;"一致確認",COUNTA(D11:E11)&gt;0),"未確認/対象外の確認先と一致確認日は空欄",IF(AND(C11="一致確認",COUNTA(B11)=0),"一致確認には照合顧客IDが必須",IF(AND(C11="一致確認",NOT(AND(ISTEXT(D11),LEN(D11)=8,EXACT(LEFT(D11,4),"MST-"),ISNUMBER(FIND(MID(D11,5,1)&amp;"x","0x1x2x3x4x5x6x7x8x9x")),ISNUMBER(FIND(MID(D11,6,1)&amp;"x","0x1x2x3x4x5x6x7x8x9x")),ISNUMBER(FIND(MID(D11,7,1)&amp;"x","0x1x2x3x4x5x6x7x8x9x")),ISNUMBER(FIND(MID(D11,8,1)&amp;"x","0x1x2x3x4x5x6x7x8x9x"))))),"確認先行IDの形式を確認",IF(AND(C11="一致確認",COUNTIFS(顧客マスター!$A$8:$A$57,D11)&lt;&gt;1),"確認先行が未登録/重複",IF(IF(C11="一致確認",INDEX(顧客マスター!$B$8:$B$57,MATCH(D11,顧客マスター!$A$8:$A$57,0))&lt;&gt;B11,FALSE()),"確認先の顧客IDが一致しません",IF(IF(C11="一致確認",INDEX(顧客マスター!$C$8:$C$57,MATCH(D11,顧客マスター!$A$8:$A$57,0))&lt;&gt;"有効",FALSE()),"確認先の台帳区分を確認",IF(AND(C11="一致確認",NOT(IF(ISNUMBER(E11),AND(E11&gt;=43831,E11&lt;73051,E11=INT(E11)),FALSE()))),"一致確認日は時刻なしで必須",IF(IF(C11="一致確認",OR(E11&gt;F11,E11&lt;INDEX(顧客マスター!$D$8:$D$57,MATCH(D11,顧客マスター!$A$8:$A$57,0))),FALSE()),"台帳確認日≦一致確認日≦元記録確認日を確認","確認済み"))))))))))))))),ISNUMBER(K11),K11=IF(J11="確認済み",0,1))),1,IF(K11&lt;&gt;0,0,IF(AND(IF(COUNTA(B11)=0,ISTEXT(G11),ISNUMBER(G11)),G11=IF(COUNTA(B11)=0,"",COUNTIFS(顧客マスター!$B$8:$B$57,B11)),ISTEXT(H11),H11=IF(AND(COUNTA(B11)&gt;0,G11=1),INDEX(顧客マスター!$A$8:$A$57,MATCH(B11,顧客マスター!$B$8:$B$57,0)),""),ISTEXT(I11),I11=IF(C11="対象外","対象外",IF(照合結果!$E$3&lt;&gt;"確認済","体系未確認",IF(COUNTA(B11)=0,"キー未確認",IF(C11="一致確認","一致確認",IF(G11=0,"候補なし",IF(G11&gt;1,"複数候補",IF(INDEX(顧客マスター!$C$8:$C$57,MATCH(B11,顧客マスター!$B$8:$B$57,0))&lt;&gt;"有効","台帳要確認","単一候補")))))))),0,1))))</f>
        <v>0</v>
      </c>
    </row>
    <row r="12" customFormat="false" ht="30" hidden="false" customHeight="true" outlineLevel="0" collapsed="false">
      <c r="A12" s="13" t="s">
        <v>44</v>
      </c>
      <c r="B12" s="13" t="s">
        <v>45</v>
      </c>
      <c r="C12" s="14" t="s">
        <v>5</v>
      </c>
      <c r="D12" s="13"/>
      <c r="E12" s="3"/>
      <c r="F12" s="3" t="n">
        <v>46311</v>
      </c>
      <c r="G12" s="1" t="n">
        <f aca="false">IF(J12="","",IF(K12&lt;&gt;0,NA(),IF(COUNTA(B12)=0,"",COUNTIFS(顧客マスター!$B$8:$B$57,B12))))</f>
        <v>1</v>
      </c>
      <c r="H12" s="1" t="str">
        <f aca="false">IF(J12="","",IF(K12&lt;&gt;0,NA(),IF(AND(COUNTA(B12)&gt;0,G12=1),INDEX(顧客マスター!$A$8:$A$57,MATCH(B12,顧客マスター!$B$8:$B$57,0)),"")))</f>
        <v>MST-0004</v>
      </c>
      <c r="I12" s="1" t="str">
        <f aca="false">IF(J12="","",IF(K12&lt;&gt;0,NA(),IF(C12="対象外","対象外",IF(照合結果!$E$3&lt;&gt;"確認済","体系未確認",IF(COUNTA(B12)=0,"キー未確認",IF(C12="一致確認","一致確認",IF(G12=0,"候補なし",IF(G12&gt;1,"複数候補",IF(INDEX(顧客マスター!$C$8:$C$57,MATCH(B12,顧客マスター!$B$8:$B$57,0))&lt;&gt;"有効","台帳要確認","単一候補")))))))))</f>
        <v>体系未確認</v>
      </c>
      <c r="J12" s="1" t="str">
        <f aca="false">IF(COUNTA(A12:F12)=0,"",IF(NOT(AND(ISTEXT(A12),LEN(A12)=8,EXACT(LEFT(A12,4),"REC-"),ISNUMBER(FIND(MID(A12,5,1)&amp;"x","0x1x2x3x4x5x6x7x8x9x")),ISNUMBER(FIND(MID(A12,6,1)&amp;"x","0x1x2x3x4x5x6x7x8x9x")),ISNUMBER(FIND(MID(A12,7,1)&amp;"x","0x1x2x3x4x5x6x7x8x9x")),ISNUMBER(FIND(MID(A12,8,1)&amp;"x","0x1x2x3x4x5x6x7x8x9x")))),"照合行IDの形式を確認",IF(COUNTIFS($A$8:$A$57,A12)&gt;1,"照合行IDが重複",IF(AND(COUNTA(B12)&gt;0,NOT(AND(ISTEXT(B12),LEN(B12)=8,EXACT(LEFT(B12,4),"CUS-"),ISNUMBER(FIND(MID(B12,5,1)&amp;"x","0x1x2x3x4x5x6x7x8x9x")),ISNUMBER(FIND(MID(B12,6,1)&amp;"x","0x1x2x3x4x5x6x7x8x9x")),ISNUMBER(FIND(MID(B12,7,1)&amp;"x","0x1x2x3x4x5x6x7x8x9x")),ISNUMBER(FIND(MID(B12,8,1)&amp;"x","0x1x2x3x4x5x6x7x8x9x"))))),"照合顧客IDの形式を確認",IF(NOT(OR(C12="未確認",C12="一致確認",C12="対象外")),"確認区分を確認",IF(NOT(IF(ISNUMBER(F12),AND(F12&gt;=43831,F12&lt;73051,F12=INT(F12)),FALSE())),"元記録確認日は時刻なしで必須",IF(F12&gt;照合結果!$B$3,"元記録確認日が基準日より後",IF(AND(C12&lt;&gt;"一致確認",COUNTA(D12:E12)&gt;0),"未確認/対象外の確認先と一致確認日は空欄",IF(AND(C12="一致確認",COUNTA(B12)=0),"一致確認には照合顧客IDが必須",IF(AND(C12="一致確認",NOT(AND(ISTEXT(D12),LEN(D12)=8,EXACT(LEFT(D12,4),"MST-"),ISNUMBER(FIND(MID(D12,5,1)&amp;"x","0x1x2x3x4x5x6x7x8x9x")),ISNUMBER(FIND(MID(D12,6,1)&amp;"x","0x1x2x3x4x5x6x7x8x9x")),ISNUMBER(FIND(MID(D12,7,1)&amp;"x","0x1x2x3x4x5x6x7x8x9x")),ISNUMBER(FIND(MID(D12,8,1)&amp;"x","0x1x2x3x4x5x6x7x8x9x"))))),"確認先行IDの形式を確認",IF(AND(C12="一致確認",COUNTIFS(顧客マスター!$A$8:$A$57,D12)&lt;&gt;1),"確認先行が未登録/重複",IF(IF(C12="一致確認",INDEX(顧客マスター!$B$8:$B$57,MATCH(D12,顧客マスター!$A$8:$A$57,0))&lt;&gt;B12,FALSE()),"確認先の顧客IDが一致しません",IF(IF(C12="一致確認",INDEX(顧客マスター!$C$8:$C$57,MATCH(D12,顧客マスター!$A$8:$A$57,0))&lt;&gt;"有効",FALSE()),"確認先の台帳区分を確認",IF(AND(C12="一致確認",NOT(IF(ISNUMBER(E12),AND(E12&gt;=43831,E12&lt;73051,E12=INT(E12)),FALSE()))),"一致確認日は時刻なしで必須",IF(IF(C12="一致確認",OR(E12&gt;F12,E12&lt;INDEX(顧客マスター!$D$8:$D$57,MATCH(D12,顧客マスター!$A$8:$A$57,0))),FALSE()),"台帳確認日≦一致確認日≦元記録確認日を確認","確認済み")))))))))))))))</f>
        <v>確認済み</v>
      </c>
      <c r="K12" s="1" t="n">
        <f aca="false">IF(J12="","",IF(J12="確認済み",0,1))</f>
        <v>0</v>
      </c>
      <c r="L12" s="1" t="n">
        <f aca="false">IF(COUNTA(A12:F12)=0,IF(AND(J12="",K12="",G12="",H12="",I12=""),0,1),IF(NOT(AND(ISTEXT(J12),J12=IF(COUNTA(A12:F12)=0,"",IF(NOT(AND(ISTEXT(A12),LEN(A12)=8,EXACT(LEFT(A12,4),"REC-"),ISNUMBER(FIND(MID(A12,5,1)&amp;"x","0x1x2x3x4x5x6x7x8x9x")),ISNUMBER(FIND(MID(A12,6,1)&amp;"x","0x1x2x3x4x5x6x7x8x9x")),ISNUMBER(FIND(MID(A12,7,1)&amp;"x","0x1x2x3x4x5x6x7x8x9x")),ISNUMBER(FIND(MID(A12,8,1)&amp;"x","0x1x2x3x4x5x6x7x8x9x")))),"照合行IDの形式を確認",IF(COUNTIFS($A$8:$A$57,A12)&gt;1,"照合行IDが重複",IF(AND(COUNTA(B12)&gt;0,NOT(AND(ISTEXT(B12),LEN(B12)=8,EXACT(LEFT(B12,4),"CUS-"),ISNUMBER(FIND(MID(B12,5,1)&amp;"x","0x1x2x3x4x5x6x7x8x9x")),ISNUMBER(FIND(MID(B12,6,1)&amp;"x","0x1x2x3x4x5x6x7x8x9x")),ISNUMBER(FIND(MID(B12,7,1)&amp;"x","0x1x2x3x4x5x6x7x8x9x")),ISNUMBER(FIND(MID(B12,8,1)&amp;"x","0x1x2x3x4x5x6x7x8x9x"))))),"照合顧客IDの形式を確認",IF(NOT(OR(C12="未確認",C12="一致確認",C12="対象外")),"確認区分を確認",IF(NOT(IF(ISNUMBER(F12),AND(F12&gt;=43831,F12&lt;73051,F12=INT(F12)),FALSE())),"元記録確認日は時刻なしで必須",IF(F12&gt;照合結果!$B$3,"元記録確認日が基準日より後",IF(AND(C12&lt;&gt;"一致確認",COUNTA(D12:E12)&gt;0),"未確認/対象外の確認先と一致確認日は空欄",IF(AND(C12="一致確認",COUNTA(B12)=0),"一致確認には照合顧客IDが必須",IF(AND(C12="一致確認",NOT(AND(ISTEXT(D12),LEN(D12)=8,EXACT(LEFT(D12,4),"MST-"),ISNUMBER(FIND(MID(D12,5,1)&amp;"x","0x1x2x3x4x5x6x7x8x9x")),ISNUMBER(FIND(MID(D12,6,1)&amp;"x","0x1x2x3x4x5x6x7x8x9x")),ISNUMBER(FIND(MID(D12,7,1)&amp;"x","0x1x2x3x4x5x6x7x8x9x")),ISNUMBER(FIND(MID(D12,8,1)&amp;"x","0x1x2x3x4x5x6x7x8x9x"))))),"確認先行IDの形式を確認",IF(AND(C12="一致確認",COUNTIFS(顧客マスター!$A$8:$A$57,D12)&lt;&gt;1),"確認先行が未登録/重複",IF(IF(C12="一致確認",INDEX(顧客マスター!$B$8:$B$57,MATCH(D12,顧客マスター!$A$8:$A$57,0))&lt;&gt;B12,FALSE()),"確認先の顧客IDが一致しません",IF(IF(C12="一致確認",INDEX(顧客マスター!$C$8:$C$57,MATCH(D12,顧客マスター!$A$8:$A$57,0))&lt;&gt;"有効",FALSE()),"確認先の台帳区分を確認",IF(AND(C12="一致確認",NOT(IF(ISNUMBER(E12),AND(E12&gt;=43831,E12&lt;73051,E12=INT(E12)),FALSE()))),"一致確認日は時刻なしで必須",IF(IF(C12="一致確認",OR(E12&gt;F12,E12&lt;INDEX(顧客マスター!$D$8:$D$57,MATCH(D12,顧客マスター!$A$8:$A$57,0))),FALSE()),"台帳確認日≦一致確認日≦元記録確認日を確認","確認済み"))))))))))))))),ISNUMBER(K12),K12=IF(J12="確認済み",0,1))),1,IF(K12&lt;&gt;0,0,IF(AND(IF(COUNTA(B12)=0,ISTEXT(G12),ISNUMBER(G12)),G12=IF(COUNTA(B12)=0,"",COUNTIFS(顧客マスター!$B$8:$B$57,B12)),ISTEXT(H12),H12=IF(AND(COUNTA(B12)&gt;0,G12=1),INDEX(顧客マスター!$A$8:$A$57,MATCH(B12,顧客マスター!$B$8:$B$57,0)),""),ISTEXT(I12),I12=IF(C12="対象外","対象外",IF(照合結果!$E$3&lt;&gt;"確認済","体系未確認",IF(COUNTA(B12)=0,"キー未確認",IF(C12="一致確認","一致確認",IF(G12=0,"候補なし",IF(G12&gt;1,"複数候補",IF(INDEX(顧客マスター!$C$8:$C$57,MATCH(B12,顧客マスター!$B$8:$B$57,0))&lt;&gt;"有効","台帳要確認","単一候補")))))))),0,1))))</f>
        <v>0</v>
      </c>
    </row>
    <row r="13" customFormat="false" ht="30" hidden="false" customHeight="true" outlineLevel="0" collapsed="false">
      <c r="A13" s="13" t="s">
        <v>46</v>
      </c>
      <c r="B13" s="13" t="s">
        <v>47</v>
      </c>
      <c r="C13" s="14" t="s">
        <v>48</v>
      </c>
      <c r="D13" s="13" t="s">
        <v>49</v>
      </c>
      <c r="E13" s="3" t="n">
        <v>46311</v>
      </c>
      <c r="F13" s="3" t="n">
        <v>46311</v>
      </c>
      <c r="G13" s="1" t="n">
        <f aca="false">IF(J13="","",IF(K13&lt;&gt;0,NA(),IF(COUNTA(B13)=0,"",COUNTIFS(顧客マスター!$B$8:$B$57,B13))))</f>
        <v>1</v>
      </c>
      <c r="H13" s="1" t="str">
        <f aca="false">IF(J13="","",IF(K13&lt;&gt;0,NA(),IF(AND(COUNTA(B13)&gt;0,G13=1),INDEX(顧客マスター!$A$8:$A$57,MATCH(B13,顧客マスター!$B$8:$B$57,0)),"")))</f>
        <v>MST-0005</v>
      </c>
      <c r="I13" s="1" t="str">
        <f aca="false">IF(J13="","",IF(K13&lt;&gt;0,NA(),IF(C13="対象外","対象外",IF(照合結果!$E$3&lt;&gt;"確認済","体系未確認",IF(COUNTA(B13)=0,"キー未確認",IF(C13="一致確認","一致確認",IF(G13=0,"候補なし",IF(G13&gt;1,"複数候補",IF(INDEX(顧客マスター!$C$8:$C$57,MATCH(B13,顧客マスター!$B$8:$B$57,0))&lt;&gt;"有効","台帳要確認","単一候補")))))))))</f>
        <v>体系未確認</v>
      </c>
      <c r="J13" s="1" t="str">
        <f aca="false">IF(COUNTA(A13:F13)=0,"",IF(NOT(AND(ISTEXT(A13),LEN(A13)=8,EXACT(LEFT(A13,4),"REC-"),ISNUMBER(FIND(MID(A13,5,1)&amp;"x","0x1x2x3x4x5x6x7x8x9x")),ISNUMBER(FIND(MID(A13,6,1)&amp;"x","0x1x2x3x4x5x6x7x8x9x")),ISNUMBER(FIND(MID(A13,7,1)&amp;"x","0x1x2x3x4x5x6x7x8x9x")),ISNUMBER(FIND(MID(A13,8,1)&amp;"x","0x1x2x3x4x5x6x7x8x9x")))),"照合行IDの形式を確認",IF(COUNTIFS($A$8:$A$57,A13)&gt;1,"照合行IDが重複",IF(AND(COUNTA(B13)&gt;0,NOT(AND(ISTEXT(B13),LEN(B13)=8,EXACT(LEFT(B13,4),"CUS-"),ISNUMBER(FIND(MID(B13,5,1)&amp;"x","0x1x2x3x4x5x6x7x8x9x")),ISNUMBER(FIND(MID(B13,6,1)&amp;"x","0x1x2x3x4x5x6x7x8x9x")),ISNUMBER(FIND(MID(B13,7,1)&amp;"x","0x1x2x3x4x5x6x7x8x9x")),ISNUMBER(FIND(MID(B13,8,1)&amp;"x","0x1x2x3x4x5x6x7x8x9x"))))),"照合顧客IDの形式を確認",IF(NOT(OR(C13="未確認",C13="一致確認",C13="対象外")),"確認区分を確認",IF(NOT(IF(ISNUMBER(F13),AND(F13&gt;=43831,F13&lt;73051,F13=INT(F13)),FALSE())),"元記録確認日は時刻なしで必須",IF(F13&gt;照合結果!$B$3,"元記録確認日が基準日より後",IF(AND(C13&lt;&gt;"一致確認",COUNTA(D13:E13)&gt;0),"未確認/対象外の確認先と一致確認日は空欄",IF(AND(C13="一致確認",COUNTA(B13)=0),"一致確認には照合顧客IDが必須",IF(AND(C13="一致確認",NOT(AND(ISTEXT(D13),LEN(D13)=8,EXACT(LEFT(D13,4),"MST-"),ISNUMBER(FIND(MID(D13,5,1)&amp;"x","0x1x2x3x4x5x6x7x8x9x")),ISNUMBER(FIND(MID(D13,6,1)&amp;"x","0x1x2x3x4x5x6x7x8x9x")),ISNUMBER(FIND(MID(D13,7,1)&amp;"x","0x1x2x3x4x5x6x7x8x9x")),ISNUMBER(FIND(MID(D13,8,1)&amp;"x","0x1x2x3x4x5x6x7x8x9x"))))),"確認先行IDの形式を確認",IF(AND(C13="一致確認",COUNTIFS(顧客マスター!$A$8:$A$57,D13)&lt;&gt;1),"確認先行が未登録/重複",IF(IF(C13="一致確認",INDEX(顧客マスター!$B$8:$B$57,MATCH(D13,顧客マスター!$A$8:$A$57,0))&lt;&gt;B13,FALSE()),"確認先の顧客IDが一致しません",IF(IF(C13="一致確認",INDEX(顧客マスター!$C$8:$C$57,MATCH(D13,顧客マスター!$A$8:$A$57,0))&lt;&gt;"有効",FALSE()),"確認先の台帳区分を確認",IF(AND(C13="一致確認",NOT(IF(ISNUMBER(E13),AND(E13&gt;=43831,E13&lt;73051,E13=INT(E13)),FALSE()))),"一致確認日は時刻なしで必須",IF(IF(C13="一致確認",OR(E13&gt;F13,E13&lt;INDEX(顧客マスター!$D$8:$D$57,MATCH(D13,顧客マスター!$A$8:$A$57,0))),FALSE()),"台帳確認日≦一致確認日≦元記録確認日を確認","確認済み")))))))))))))))</f>
        <v>確認済み</v>
      </c>
      <c r="K13" s="1" t="n">
        <f aca="false">IF(J13="","",IF(J13="確認済み",0,1))</f>
        <v>0</v>
      </c>
      <c r="L13" s="1" t="n">
        <f aca="false">IF(COUNTA(A13:F13)=0,IF(AND(J13="",K13="",G13="",H13="",I13=""),0,1),IF(NOT(AND(ISTEXT(J13),J13=IF(COUNTA(A13:F13)=0,"",IF(NOT(AND(ISTEXT(A13),LEN(A13)=8,EXACT(LEFT(A13,4),"REC-"),ISNUMBER(FIND(MID(A13,5,1)&amp;"x","0x1x2x3x4x5x6x7x8x9x")),ISNUMBER(FIND(MID(A13,6,1)&amp;"x","0x1x2x3x4x5x6x7x8x9x")),ISNUMBER(FIND(MID(A13,7,1)&amp;"x","0x1x2x3x4x5x6x7x8x9x")),ISNUMBER(FIND(MID(A13,8,1)&amp;"x","0x1x2x3x4x5x6x7x8x9x")))),"照合行IDの形式を確認",IF(COUNTIFS($A$8:$A$57,A13)&gt;1,"照合行IDが重複",IF(AND(COUNTA(B13)&gt;0,NOT(AND(ISTEXT(B13),LEN(B13)=8,EXACT(LEFT(B13,4),"CUS-"),ISNUMBER(FIND(MID(B13,5,1)&amp;"x","0x1x2x3x4x5x6x7x8x9x")),ISNUMBER(FIND(MID(B13,6,1)&amp;"x","0x1x2x3x4x5x6x7x8x9x")),ISNUMBER(FIND(MID(B13,7,1)&amp;"x","0x1x2x3x4x5x6x7x8x9x")),ISNUMBER(FIND(MID(B13,8,1)&amp;"x","0x1x2x3x4x5x6x7x8x9x"))))),"照合顧客IDの形式を確認",IF(NOT(OR(C13="未確認",C13="一致確認",C13="対象外")),"確認区分を確認",IF(NOT(IF(ISNUMBER(F13),AND(F13&gt;=43831,F13&lt;73051,F13=INT(F13)),FALSE())),"元記録確認日は時刻なしで必須",IF(F13&gt;照合結果!$B$3,"元記録確認日が基準日より後",IF(AND(C13&lt;&gt;"一致確認",COUNTA(D13:E13)&gt;0),"未確認/対象外の確認先と一致確認日は空欄",IF(AND(C13="一致確認",COUNTA(B13)=0),"一致確認には照合顧客IDが必須",IF(AND(C13="一致確認",NOT(AND(ISTEXT(D13),LEN(D13)=8,EXACT(LEFT(D13,4),"MST-"),ISNUMBER(FIND(MID(D13,5,1)&amp;"x","0x1x2x3x4x5x6x7x8x9x")),ISNUMBER(FIND(MID(D13,6,1)&amp;"x","0x1x2x3x4x5x6x7x8x9x")),ISNUMBER(FIND(MID(D13,7,1)&amp;"x","0x1x2x3x4x5x6x7x8x9x")),ISNUMBER(FIND(MID(D13,8,1)&amp;"x","0x1x2x3x4x5x6x7x8x9x"))))),"確認先行IDの形式を確認",IF(AND(C13="一致確認",COUNTIFS(顧客マスター!$A$8:$A$57,D13)&lt;&gt;1),"確認先行が未登録/重複",IF(IF(C13="一致確認",INDEX(顧客マスター!$B$8:$B$57,MATCH(D13,顧客マスター!$A$8:$A$57,0))&lt;&gt;B13,FALSE()),"確認先の顧客IDが一致しません",IF(IF(C13="一致確認",INDEX(顧客マスター!$C$8:$C$57,MATCH(D13,顧客マスター!$A$8:$A$57,0))&lt;&gt;"有効",FALSE()),"確認先の台帳区分を確認",IF(AND(C13="一致確認",NOT(IF(ISNUMBER(E13),AND(E13&gt;=43831,E13&lt;73051,E13=INT(E13)),FALSE()))),"一致確認日は時刻なしで必須",IF(IF(C13="一致確認",OR(E13&gt;F13,E13&lt;INDEX(顧客マスター!$D$8:$D$57,MATCH(D13,顧客マスター!$A$8:$A$57,0))),FALSE()),"台帳確認日≦一致確認日≦元記録確認日を確認","確認済み"))))))))))))))),ISNUMBER(K13),K13=IF(J13="確認済み",0,1))),1,IF(K13&lt;&gt;0,0,IF(AND(IF(COUNTA(B13)=0,ISTEXT(G13),ISNUMBER(G13)),G13=IF(COUNTA(B13)=0,"",COUNTIFS(顧客マスター!$B$8:$B$57,B13)),ISTEXT(H13),H13=IF(AND(COUNTA(B13)&gt;0,G13=1),INDEX(顧客マスター!$A$8:$A$57,MATCH(B13,顧客マスター!$B$8:$B$57,0)),""),ISTEXT(I13),I13=IF(C13="対象外","対象外",IF(照合結果!$E$3&lt;&gt;"確認済","体系未確認",IF(COUNTA(B13)=0,"キー未確認",IF(C13="一致確認","一致確認",IF(G13=0,"候補なし",IF(G13&gt;1,"複数候補",IF(INDEX(顧客マスター!$C$8:$C$57,MATCH(B13,顧客マスター!$B$8:$B$57,0))&lt;&gt;"有効","台帳要確認","単一候補")))))))),0,1))))</f>
        <v>0</v>
      </c>
    </row>
    <row r="14" customFormat="false" ht="30" hidden="false" customHeight="true" outlineLevel="0" collapsed="false">
      <c r="A14" s="13" t="s">
        <v>50</v>
      </c>
      <c r="B14" s="13" t="s">
        <v>51</v>
      </c>
      <c r="C14" s="14" t="s">
        <v>52</v>
      </c>
      <c r="D14" s="13"/>
      <c r="E14" s="3"/>
      <c r="F14" s="3" t="n">
        <v>46311</v>
      </c>
      <c r="G14" s="1" t="n">
        <f aca="false">IF(J14="","",IF(K14&lt;&gt;0,NA(),IF(COUNTA(B14)=0,"",COUNTIFS(顧客マスター!$B$8:$B$57,B14))))</f>
        <v>1</v>
      </c>
      <c r="H14" s="1" t="str">
        <f aca="false">IF(J14="","",IF(K14&lt;&gt;0,NA(),IF(AND(COUNTA(B14)&gt;0,G14=1),INDEX(顧客マスター!$A$8:$A$57,MATCH(B14,顧客マスター!$B$8:$B$57,0)),"")))</f>
        <v>MST-0006</v>
      </c>
      <c r="I14" s="1" t="str">
        <f aca="false">IF(J14="","",IF(K14&lt;&gt;0,NA(),IF(C14="対象外","対象外",IF(照合結果!$E$3&lt;&gt;"確認済","体系未確認",IF(COUNTA(B14)=0,"キー未確認",IF(C14="一致確認","一致確認",IF(G14=0,"候補なし",IF(G14&gt;1,"複数候補",IF(INDEX(顧客マスター!$C$8:$C$57,MATCH(B14,顧客マスター!$B$8:$B$57,0))&lt;&gt;"有効","台帳要確認","単一候補")))))))))</f>
        <v>対象外</v>
      </c>
      <c r="J14" s="1" t="str">
        <f aca="false">IF(COUNTA(A14:F14)=0,"",IF(NOT(AND(ISTEXT(A14),LEN(A14)=8,EXACT(LEFT(A14,4),"REC-"),ISNUMBER(FIND(MID(A14,5,1)&amp;"x","0x1x2x3x4x5x6x7x8x9x")),ISNUMBER(FIND(MID(A14,6,1)&amp;"x","0x1x2x3x4x5x6x7x8x9x")),ISNUMBER(FIND(MID(A14,7,1)&amp;"x","0x1x2x3x4x5x6x7x8x9x")),ISNUMBER(FIND(MID(A14,8,1)&amp;"x","0x1x2x3x4x5x6x7x8x9x")))),"照合行IDの形式を確認",IF(COUNTIFS($A$8:$A$57,A14)&gt;1,"照合行IDが重複",IF(AND(COUNTA(B14)&gt;0,NOT(AND(ISTEXT(B14),LEN(B14)=8,EXACT(LEFT(B14,4),"CUS-"),ISNUMBER(FIND(MID(B14,5,1)&amp;"x","0x1x2x3x4x5x6x7x8x9x")),ISNUMBER(FIND(MID(B14,6,1)&amp;"x","0x1x2x3x4x5x6x7x8x9x")),ISNUMBER(FIND(MID(B14,7,1)&amp;"x","0x1x2x3x4x5x6x7x8x9x")),ISNUMBER(FIND(MID(B14,8,1)&amp;"x","0x1x2x3x4x5x6x7x8x9x"))))),"照合顧客IDの形式を確認",IF(NOT(OR(C14="未確認",C14="一致確認",C14="対象外")),"確認区分を確認",IF(NOT(IF(ISNUMBER(F14),AND(F14&gt;=43831,F14&lt;73051,F14=INT(F14)),FALSE())),"元記録確認日は時刻なしで必須",IF(F14&gt;照合結果!$B$3,"元記録確認日が基準日より後",IF(AND(C14&lt;&gt;"一致確認",COUNTA(D14:E14)&gt;0),"未確認/対象外の確認先と一致確認日は空欄",IF(AND(C14="一致確認",COUNTA(B14)=0),"一致確認には照合顧客IDが必須",IF(AND(C14="一致確認",NOT(AND(ISTEXT(D14),LEN(D14)=8,EXACT(LEFT(D14,4),"MST-"),ISNUMBER(FIND(MID(D14,5,1)&amp;"x","0x1x2x3x4x5x6x7x8x9x")),ISNUMBER(FIND(MID(D14,6,1)&amp;"x","0x1x2x3x4x5x6x7x8x9x")),ISNUMBER(FIND(MID(D14,7,1)&amp;"x","0x1x2x3x4x5x6x7x8x9x")),ISNUMBER(FIND(MID(D14,8,1)&amp;"x","0x1x2x3x4x5x6x7x8x9x"))))),"確認先行IDの形式を確認",IF(AND(C14="一致確認",COUNTIFS(顧客マスター!$A$8:$A$57,D14)&lt;&gt;1),"確認先行が未登録/重複",IF(IF(C14="一致確認",INDEX(顧客マスター!$B$8:$B$57,MATCH(D14,顧客マスター!$A$8:$A$57,0))&lt;&gt;B14,FALSE()),"確認先の顧客IDが一致しません",IF(IF(C14="一致確認",INDEX(顧客マスター!$C$8:$C$57,MATCH(D14,顧客マスター!$A$8:$A$57,0))&lt;&gt;"有効",FALSE()),"確認先の台帳区分を確認",IF(AND(C14="一致確認",NOT(IF(ISNUMBER(E14),AND(E14&gt;=43831,E14&lt;73051,E14=INT(E14)),FALSE()))),"一致確認日は時刻なしで必須",IF(IF(C14="一致確認",OR(E14&gt;F14,E14&lt;INDEX(顧客マスター!$D$8:$D$57,MATCH(D14,顧客マスター!$A$8:$A$57,0))),FALSE()),"台帳確認日≦一致確認日≦元記録確認日を確認","確認済み")))))))))))))))</f>
        <v>確認済み</v>
      </c>
      <c r="K14" s="1" t="n">
        <f aca="false">IF(J14="","",IF(J14="確認済み",0,1))</f>
        <v>0</v>
      </c>
      <c r="L14" s="1" t="n">
        <f aca="false">IF(COUNTA(A14:F14)=0,IF(AND(J14="",K14="",G14="",H14="",I14=""),0,1),IF(NOT(AND(ISTEXT(J14),J14=IF(COUNTA(A14:F14)=0,"",IF(NOT(AND(ISTEXT(A14),LEN(A14)=8,EXACT(LEFT(A14,4),"REC-"),ISNUMBER(FIND(MID(A14,5,1)&amp;"x","0x1x2x3x4x5x6x7x8x9x")),ISNUMBER(FIND(MID(A14,6,1)&amp;"x","0x1x2x3x4x5x6x7x8x9x")),ISNUMBER(FIND(MID(A14,7,1)&amp;"x","0x1x2x3x4x5x6x7x8x9x")),ISNUMBER(FIND(MID(A14,8,1)&amp;"x","0x1x2x3x4x5x6x7x8x9x")))),"照合行IDの形式を確認",IF(COUNTIFS($A$8:$A$57,A14)&gt;1,"照合行IDが重複",IF(AND(COUNTA(B14)&gt;0,NOT(AND(ISTEXT(B14),LEN(B14)=8,EXACT(LEFT(B14,4),"CUS-"),ISNUMBER(FIND(MID(B14,5,1)&amp;"x","0x1x2x3x4x5x6x7x8x9x")),ISNUMBER(FIND(MID(B14,6,1)&amp;"x","0x1x2x3x4x5x6x7x8x9x")),ISNUMBER(FIND(MID(B14,7,1)&amp;"x","0x1x2x3x4x5x6x7x8x9x")),ISNUMBER(FIND(MID(B14,8,1)&amp;"x","0x1x2x3x4x5x6x7x8x9x"))))),"照合顧客IDの形式を確認",IF(NOT(OR(C14="未確認",C14="一致確認",C14="対象外")),"確認区分を確認",IF(NOT(IF(ISNUMBER(F14),AND(F14&gt;=43831,F14&lt;73051,F14=INT(F14)),FALSE())),"元記録確認日は時刻なしで必須",IF(F14&gt;照合結果!$B$3,"元記録確認日が基準日より後",IF(AND(C14&lt;&gt;"一致確認",COUNTA(D14:E14)&gt;0),"未確認/対象外の確認先と一致確認日は空欄",IF(AND(C14="一致確認",COUNTA(B14)=0),"一致確認には照合顧客IDが必須",IF(AND(C14="一致確認",NOT(AND(ISTEXT(D14),LEN(D14)=8,EXACT(LEFT(D14,4),"MST-"),ISNUMBER(FIND(MID(D14,5,1)&amp;"x","0x1x2x3x4x5x6x7x8x9x")),ISNUMBER(FIND(MID(D14,6,1)&amp;"x","0x1x2x3x4x5x6x7x8x9x")),ISNUMBER(FIND(MID(D14,7,1)&amp;"x","0x1x2x3x4x5x6x7x8x9x")),ISNUMBER(FIND(MID(D14,8,1)&amp;"x","0x1x2x3x4x5x6x7x8x9x"))))),"確認先行IDの形式を確認",IF(AND(C14="一致確認",COUNTIFS(顧客マスター!$A$8:$A$57,D14)&lt;&gt;1),"確認先行が未登録/重複",IF(IF(C14="一致確認",INDEX(顧客マスター!$B$8:$B$57,MATCH(D14,顧客マスター!$A$8:$A$57,0))&lt;&gt;B14,FALSE()),"確認先の顧客IDが一致しません",IF(IF(C14="一致確認",INDEX(顧客マスター!$C$8:$C$57,MATCH(D14,顧客マスター!$A$8:$A$57,0))&lt;&gt;"有効",FALSE()),"確認先の台帳区分を確認",IF(AND(C14="一致確認",NOT(IF(ISNUMBER(E14),AND(E14&gt;=43831,E14&lt;73051,E14=INT(E14)),FALSE()))),"一致確認日は時刻なしで必須",IF(IF(C14="一致確認",OR(E14&gt;F14,E14&lt;INDEX(顧客マスター!$D$8:$D$57,MATCH(D14,顧客マスター!$A$8:$A$57,0))),FALSE()),"台帳確認日≦一致確認日≦元記録確認日を確認","確認済み"))))))))))))))),ISNUMBER(K14),K14=IF(J14="確認済み",0,1))),1,IF(K14&lt;&gt;0,0,IF(AND(IF(COUNTA(B14)=0,ISTEXT(G14),ISNUMBER(G14)),G14=IF(COUNTA(B14)=0,"",COUNTIFS(顧客マスター!$B$8:$B$57,B14)),ISTEXT(H14),H14=IF(AND(COUNTA(B14)&gt;0,G14=1),INDEX(顧客マスター!$A$8:$A$57,MATCH(B14,顧客マスター!$B$8:$B$57,0)),""),ISTEXT(I14),I14=IF(C14="対象外","対象外",IF(照合結果!$E$3&lt;&gt;"確認済","体系未確認",IF(COUNTA(B14)=0,"キー未確認",IF(C14="一致確認","一致確認",IF(G14=0,"候補なし",IF(G14&gt;1,"複数候補",IF(INDEX(顧客マスター!$C$8:$C$57,MATCH(B14,顧客マスター!$B$8:$B$57,0))&lt;&gt;"有効","台帳要確認","単一候補")))))))),0,1))))</f>
        <v>0</v>
      </c>
    </row>
    <row r="15" customFormat="false" ht="30" hidden="false" customHeight="true" outlineLevel="0" collapsed="false">
      <c r="A15" s="13" t="s">
        <v>53</v>
      </c>
      <c r="B15" s="13" t="s">
        <v>38</v>
      </c>
      <c r="C15" s="14" t="s">
        <v>5</v>
      </c>
      <c r="D15" s="13"/>
      <c r="E15" s="3"/>
      <c r="F15" s="3" t="n">
        <v>46311</v>
      </c>
      <c r="G15" s="1" t="n">
        <f aca="false">IF(J15="","",IF(K15&lt;&gt;0,NA(),IF(COUNTA(B15)=0,"",COUNTIFS(顧客マスター!$B$8:$B$57,B15))))</f>
        <v>1</v>
      </c>
      <c r="H15" s="1" t="str">
        <f aca="false">IF(J15="","",IF(K15&lt;&gt;0,NA(),IF(AND(COUNTA(B15)&gt;0,G15=1),INDEX(顧客マスター!$A$8:$A$57,MATCH(B15,顧客マスター!$B$8:$B$57,0)),"")))</f>
        <v>MST-0001</v>
      </c>
      <c r="I15" s="1" t="str">
        <f aca="false">IF(J15="","",IF(K15&lt;&gt;0,NA(),IF(C15="対象外","対象外",IF(照合結果!$E$3&lt;&gt;"確認済","体系未確認",IF(COUNTA(B15)=0,"キー未確認",IF(C15="一致確認","一致確認",IF(G15=0,"候補なし",IF(G15&gt;1,"複数候補",IF(INDEX(顧客マスター!$C$8:$C$57,MATCH(B15,顧客マスター!$B$8:$B$57,0))&lt;&gt;"有効","台帳要確認","単一候補")))))))))</f>
        <v>体系未確認</v>
      </c>
      <c r="J15" s="1" t="str">
        <f aca="false">IF(COUNTA(A15:F15)=0,"",IF(NOT(AND(ISTEXT(A15),LEN(A15)=8,EXACT(LEFT(A15,4),"REC-"),ISNUMBER(FIND(MID(A15,5,1)&amp;"x","0x1x2x3x4x5x6x7x8x9x")),ISNUMBER(FIND(MID(A15,6,1)&amp;"x","0x1x2x3x4x5x6x7x8x9x")),ISNUMBER(FIND(MID(A15,7,1)&amp;"x","0x1x2x3x4x5x6x7x8x9x")),ISNUMBER(FIND(MID(A15,8,1)&amp;"x","0x1x2x3x4x5x6x7x8x9x")))),"照合行IDの形式を確認",IF(COUNTIFS($A$8:$A$57,A15)&gt;1,"照合行IDが重複",IF(AND(COUNTA(B15)&gt;0,NOT(AND(ISTEXT(B15),LEN(B15)=8,EXACT(LEFT(B15,4),"CUS-"),ISNUMBER(FIND(MID(B15,5,1)&amp;"x","0x1x2x3x4x5x6x7x8x9x")),ISNUMBER(FIND(MID(B15,6,1)&amp;"x","0x1x2x3x4x5x6x7x8x9x")),ISNUMBER(FIND(MID(B15,7,1)&amp;"x","0x1x2x3x4x5x6x7x8x9x")),ISNUMBER(FIND(MID(B15,8,1)&amp;"x","0x1x2x3x4x5x6x7x8x9x"))))),"照合顧客IDの形式を確認",IF(NOT(OR(C15="未確認",C15="一致確認",C15="対象外")),"確認区分を確認",IF(NOT(IF(ISNUMBER(F15),AND(F15&gt;=43831,F15&lt;73051,F15=INT(F15)),FALSE())),"元記録確認日は時刻なしで必須",IF(F15&gt;照合結果!$B$3,"元記録確認日が基準日より後",IF(AND(C15&lt;&gt;"一致確認",COUNTA(D15:E15)&gt;0),"未確認/対象外の確認先と一致確認日は空欄",IF(AND(C15="一致確認",COUNTA(B15)=0),"一致確認には照合顧客IDが必須",IF(AND(C15="一致確認",NOT(AND(ISTEXT(D15),LEN(D15)=8,EXACT(LEFT(D15,4),"MST-"),ISNUMBER(FIND(MID(D15,5,1)&amp;"x","0x1x2x3x4x5x6x7x8x9x")),ISNUMBER(FIND(MID(D15,6,1)&amp;"x","0x1x2x3x4x5x6x7x8x9x")),ISNUMBER(FIND(MID(D15,7,1)&amp;"x","0x1x2x3x4x5x6x7x8x9x")),ISNUMBER(FIND(MID(D15,8,1)&amp;"x","0x1x2x3x4x5x6x7x8x9x"))))),"確認先行IDの形式を確認",IF(AND(C15="一致確認",COUNTIFS(顧客マスター!$A$8:$A$57,D15)&lt;&gt;1),"確認先行が未登録/重複",IF(IF(C15="一致確認",INDEX(顧客マスター!$B$8:$B$57,MATCH(D15,顧客マスター!$A$8:$A$57,0))&lt;&gt;B15,FALSE()),"確認先の顧客IDが一致しません",IF(IF(C15="一致確認",INDEX(顧客マスター!$C$8:$C$57,MATCH(D15,顧客マスター!$A$8:$A$57,0))&lt;&gt;"有効",FALSE()),"確認先の台帳区分を確認",IF(AND(C15="一致確認",NOT(IF(ISNUMBER(E15),AND(E15&gt;=43831,E15&lt;73051,E15=INT(E15)),FALSE()))),"一致確認日は時刻なしで必須",IF(IF(C15="一致確認",OR(E15&gt;F15,E15&lt;INDEX(顧客マスター!$D$8:$D$57,MATCH(D15,顧客マスター!$A$8:$A$57,0))),FALSE()),"台帳確認日≦一致確認日≦元記録確認日を確認","確認済み")))))))))))))))</f>
        <v>確認済み</v>
      </c>
      <c r="K15" s="1" t="n">
        <f aca="false">IF(J15="","",IF(J15="確認済み",0,1))</f>
        <v>0</v>
      </c>
      <c r="L15" s="1" t="n">
        <f aca="false">IF(COUNTA(A15:F15)=0,IF(AND(J15="",K15="",G15="",H15="",I15=""),0,1),IF(NOT(AND(ISTEXT(J15),J15=IF(COUNTA(A15:F15)=0,"",IF(NOT(AND(ISTEXT(A15),LEN(A15)=8,EXACT(LEFT(A15,4),"REC-"),ISNUMBER(FIND(MID(A15,5,1)&amp;"x","0x1x2x3x4x5x6x7x8x9x")),ISNUMBER(FIND(MID(A15,6,1)&amp;"x","0x1x2x3x4x5x6x7x8x9x")),ISNUMBER(FIND(MID(A15,7,1)&amp;"x","0x1x2x3x4x5x6x7x8x9x")),ISNUMBER(FIND(MID(A15,8,1)&amp;"x","0x1x2x3x4x5x6x7x8x9x")))),"照合行IDの形式を確認",IF(COUNTIFS($A$8:$A$57,A15)&gt;1,"照合行IDが重複",IF(AND(COUNTA(B15)&gt;0,NOT(AND(ISTEXT(B15),LEN(B15)=8,EXACT(LEFT(B15,4),"CUS-"),ISNUMBER(FIND(MID(B15,5,1)&amp;"x","0x1x2x3x4x5x6x7x8x9x")),ISNUMBER(FIND(MID(B15,6,1)&amp;"x","0x1x2x3x4x5x6x7x8x9x")),ISNUMBER(FIND(MID(B15,7,1)&amp;"x","0x1x2x3x4x5x6x7x8x9x")),ISNUMBER(FIND(MID(B15,8,1)&amp;"x","0x1x2x3x4x5x6x7x8x9x"))))),"照合顧客IDの形式を確認",IF(NOT(OR(C15="未確認",C15="一致確認",C15="対象外")),"確認区分を確認",IF(NOT(IF(ISNUMBER(F15),AND(F15&gt;=43831,F15&lt;73051,F15=INT(F15)),FALSE())),"元記録確認日は時刻なしで必須",IF(F15&gt;照合結果!$B$3,"元記録確認日が基準日より後",IF(AND(C15&lt;&gt;"一致確認",COUNTA(D15:E15)&gt;0),"未確認/対象外の確認先と一致確認日は空欄",IF(AND(C15="一致確認",COUNTA(B15)=0),"一致確認には照合顧客IDが必須",IF(AND(C15="一致確認",NOT(AND(ISTEXT(D15),LEN(D15)=8,EXACT(LEFT(D15,4),"MST-"),ISNUMBER(FIND(MID(D15,5,1)&amp;"x","0x1x2x3x4x5x6x7x8x9x")),ISNUMBER(FIND(MID(D15,6,1)&amp;"x","0x1x2x3x4x5x6x7x8x9x")),ISNUMBER(FIND(MID(D15,7,1)&amp;"x","0x1x2x3x4x5x6x7x8x9x")),ISNUMBER(FIND(MID(D15,8,1)&amp;"x","0x1x2x3x4x5x6x7x8x9x"))))),"確認先行IDの形式を確認",IF(AND(C15="一致確認",COUNTIFS(顧客マスター!$A$8:$A$57,D15)&lt;&gt;1),"確認先行が未登録/重複",IF(IF(C15="一致確認",INDEX(顧客マスター!$B$8:$B$57,MATCH(D15,顧客マスター!$A$8:$A$57,0))&lt;&gt;B15,FALSE()),"確認先の顧客IDが一致しません",IF(IF(C15="一致確認",INDEX(顧客マスター!$C$8:$C$57,MATCH(D15,顧客マスター!$A$8:$A$57,0))&lt;&gt;"有効",FALSE()),"確認先の台帳区分を確認",IF(AND(C15="一致確認",NOT(IF(ISNUMBER(E15),AND(E15&gt;=43831,E15&lt;73051,E15=INT(E15)),FALSE()))),"一致確認日は時刻なしで必須",IF(IF(C15="一致確認",OR(E15&gt;F15,E15&lt;INDEX(顧客マスター!$D$8:$D$57,MATCH(D15,顧客マスター!$A$8:$A$57,0))),FALSE()),"台帳確認日≦一致確認日≦元記録確認日を確認","確認済み"))))))))))))))),ISNUMBER(K15),K15=IF(J15="確認済み",0,1))),1,IF(K15&lt;&gt;0,0,IF(AND(IF(COUNTA(B15)=0,ISTEXT(G15),ISNUMBER(G15)),G15=IF(COUNTA(B15)=0,"",COUNTIFS(顧客マスター!$B$8:$B$57,B15)),ISTEXT(H15),H15=IF(AND(COUNTA(B15)&gt;0,G15=1),INDEX(顧客マスター!$A$8:$A$57,MATCH(B15,顧客マスター!$B$8:$B$57,0)),""),ISTEXT(I15),I15=IF(C15="対象外","対象外",IF(照合結果!$E$3&lt;&gt;"確認済","体系未確認",IF(COUNTA(B15)=0,"キー未確認",IF(C15="一致確認","一致確認",IF(G15=0,"候補なし",IF(G15&gt;1,"複数候補",IF(INDEX(顧客マスター!$C$8:$C$57,MATCH(B15,顧客マスター!$B$8:$B$57,0))&lt;&gt;"有効","台帳要確認","単一候補")))))))),0,1))))</f>
        <v>0</v>
      </c>
    </row>
    <row r="16" customFormat="false" ht="30" hidden="false" customHeight="true" outlineLevel="0" collapsed="false">
      <c r="A16" s="13"/>
      <c r="B16" s="13"/>
      <c r="C16" s="14"/>
      <c r="D16" s="13"/>
      <c r="E16" s="3"/>
      <c r="F16" s="3"/>
      <c r="G16" s="1" t="str">
        <f aca="false">IF(J16="","",IF(K16&lt;&gt;0,NA(),IF(COUNTA(B16)=0,"",COUNTIFS(顧客マスター!$B$8:$B$57,B16))))</f>
        <v/>
      </c>
      <c r="H16" s="1" t="str">
        <f aca="false">IF(J16="","",IF(K16&lt;&gt;0,NA(),IF(AND(COUNTA(B16)&gt;0,G16=1),INDEX(顧客マスター!$A$8:$A$57,MATCH(B16,顧客マスター!$B$8:$B$57,0)),"")))</f>
        <v/>
      </c>
      <c r="I16" s="1" t="str">
        <f aca="false">IF(J16="","",IF(K16&lt;&gt;0,NA(),IF(C16="対象外","対象外",IF(照合結果!$E$3&lt;&gt;"確認済","体系未確認",IF(COUNTA(B16)=0,"キー未確認",IF(C16="一致確認","一致確認",IF(G16=0,"候補なし",IF(G16&gt;1,"複数候補",IF(INDEX(顧客マスター!$C$8:$C$57,MATCH(B16,顧客マスター!$B$8:$B$57,0))&lt;&gt;"有効","台帳要確認","単一候補")))))))))</f>
        <v/>
      </c>
      <c r="J16" s="1" t="str">
        <f aca="false">IF(COUNTA(A16:F16)=0,"",IF(NOT(AND(ISTEXT(A16),LEN(A16)=8,EXACT(LEFT(A16,4),"REC-"),ISNUMBER(FIND(MID(A16,5,1)&amp;"x","0x1x2x3x4x5x6x7x8x9x")),ISNUMBER(FIND(MID(A16,6,1)&amp;"x","0x1x2x3x4x5x6x7x8x9x")),ISNUMBER(FIND(MID(A16,7,1)&amp;"x","0x1x2x3x4x5x6x7x8x9x")),ISNUMBER(FIND(MID(A16,8,1)&amp;"x","0x1x2x3x4x5x6x7x8x9x")))),"照合行IDの形式を確認",IF(COUNTIFS($A$8:$A$57,A16)&gt;1,"照合行IDが重複",IF(AND(COUNTA(B16)&gt;0,NOT(AND(ISTEXT(B16),LEN(B16)=8,EXACT(LEFT(B16,4),"CUS-"),ISNUMBER(FIND(MID(B16,5,1)&amp;"x","0x1x2x3x4x5x6x7x8x9x")),ISNUMBER(FIND(MID(B16,6,1)&amp;"x","0x1x2x3x4x5x6x7x8x9x")),ISNUMBER(FIND(MID(B16,7,1)&amp;"x","0x1x2x3x4x5x6x7x8x9x")),ISNUMBER(FIND(MID(B16,8,1)&amp;"x","0x1x2x3x4x5x6x7x8x9x"))))),"照合顧客IDの形式を確認",IF(NOT(OR(C16="未確認",C16="一致確認",C16="対象外")),"確認区分を確認",IF(NOT(IF(ISNUMBER(F16),AND(F16&gt;=43831,F16&lt;73051,F16=INT(F16)),FALSE())),"元記録確認日は時刻なしで必須",IF(F16&gt;照合結果!$B$3,"元記録確認日が基準日より後",IF(AND(C16&lt;&gt;"一致確認",COUNTA(D16:E16)&gt;0),"未確認/対象外の確認先と一致確認日は空欄",IF(AND(C16="一致確認",COUNTA(B16)=0),"一致確認には照合顧客IDが必須",IF(AND(C16="一致確認",NOT(AND(ISTEXT(D16),LEN(D16)=8,EXACT(LEFT(D16,4),"MST-"),ISNUMBER(FIND(MID(D16,5,1)&amp;"x","0x1x2x3x4x5x6x7x8x9x")),ISNUMBER(FIND(MID(D16,6,1)&amp;"x","0x1x2x3x4x5x6x7x8x9x")),ISNUMBER(FIND(MID(D16,7,1)&amp;"x","0x1x2x3x4x5x6x7x8x9x")),ISNUMBER(FIND(MID(D16,8,1)&amp;"x","0x1x2x3x4x5x6x7x8x9x"))))),"確認先行IDの形式を確認",IF(AND(C16="一致確認",COUNTIFS(顧客マスター!$A$8:$A$57,D16)&lt;&gt;1),"確認先行が未登録/重複",IF(IF(C16="一致確認",INDEX(顧客マスター!$B$8:$B$57,MATCH(D16,顧客マスター!$A$8:$A$57,0))&lt;&gt;B16,FALSE()),"確認先の顧客IDが一致しません",IF(IF(C16="一致確認",INDEX(顧客マスター!$C$8:$C$57,MATCH(D16,顧客マスター!$A$8:$A$57,0))&lt;&gt;"有効",FALSE()),"確認先の台帳区分を確認",IF(AND(C16="一致確認",NOT(IF(ISNUMBER(E16),AND(E16&gt;=43831,E16&lt;73051,E16=INT(E16)),FALSE()))),"一致確認日は時刻なしで必須",IF(IF(C16="一致確認",OR(E16&gt;F16,E16&lt;INDEX(顧客マスター!$D$8:$D$57,MATCH(D16,顧客マスター!$A$8:$A$57,0))),FALSE()),"台帳確認日≦一致確認日≦元記録確認日を確認","確認済み")))))))))))))))</f>
        <v/>
      </c>
      <c r="K16" s="1" t="str">
        <f aca="false">IF(J16="","",IF(J16="確認済み",0,1))</f>
        <v/>
      </c>
      <c r="L16" s="1" t="n">
        <f aca="false">IF(COUNTA(A16:F16)=0,IF(AND(J16="",K16="",G16="",H16="",I16=""),0,1),IF(NOT(AND(ISTEXT(J16),J16=IF(COUNTA(A16:F16)=0,"",IF(NOT(AND(ISTEXT(A16),LEN(A16)=8,EXACT(LEFT(A16,4),"REC-"),ISNUMBER(FIND(MID(A16,5,1)&amp;"x","0x1x2x3x4x5x6x7x8x9x")),ISNUMBER(FIND(MID(A16,6,1)&amp;"x","0x1x2x3x4x5x6x7x8x9x")),ISNUMBER(FIND(MID(A16,7,1)&amp;"x","0x1x2x3x4x5x6x7x8x9x")),ISNUMBER(FIND(MID(A16,8,1)&amp;"x","0x1x2x3x4x5x6x7x8x9x")))),"照合行IDの形式を確認",IF(COUNTIFS($A$8:$A$57,A16)&gt;1,"照合行IDが重複",IF(AND(COUNTA(B16)&gt;0,NOT(AND(ISTEXT(B16),LEN(B16)=8,EXACT(LEFT(B16,4),"CUS-"),ISNUMBER(FIND(MID(B16,5,1)&amp;"x","0x1x2x3x4x5x6x7x8x9x")),ISNUMBER(FIND(MID(B16,6,1)&amp;"x","0x1x2x3x4x5x6x7x8x9x")),ISNUMBER(FIND(MID(B16,7,1)&amp;"x","0x1x2x3x4x5x6x7x8x9x")),ISNUMBER(FIND(MID(B16,8,1)&amp;"x","0x1x2x3x4x5x6x7x8x9x"))))),"照合顧客IDの形式を確認",IF(NOT(OR(C16="未確認",C16="一致確認",C16="対象外")),"確認区分を確認",IF(NOT(IF(ISNUMBER(F16),AND(F16&gt;=43831,F16&lt;73051,F16=INT(F16)),FALSE())),"元記録確認日は時刻なしで必須",IF(F16&gt;照合結果!$B$3,"元記録確認日が基準日より後",IF(AND(C16&lt;&gt;"一致確認",COUNTA(D16:E16)&gt;0),"未確認/対象外の確認先と一致確認日は空欄",IF(AND(C16="一致確認",COUNTA(B16)=0),"一致確認には照合顧客IDが必須",IF(AND(C16="一致確認",NOT(AND(ISTEXT(D16),LEN(D16)=8,EXACT(LEFT(D16,4),"MST-"),ISNUMBER(FIND(MID(D16,5,1)&amp;"x","0x1x2x3x4x5x6x7x8x9x")),ISNUMBER(FIND(MID(D16,6,1)&amp;"x","0x1x2x3x4x5x6x7x8x9x")),ISNUMBER(FIND(MID(D16,7,1)&amp;"x","0x1x2x3x4x5x6x7x8x9x")),ISNUMBER(FIND(MID(D16,8,1)&amp;"x","0x1x2x3x4x5x6x7x8x9x"))))),"確認先行IDの形式を確認",IF(AND(C16="一致確認",COUNTIFS(顧客マスター!$A$8:$A$57,D16)&lt;&gt;1),"確認先行が未登録/重複",IF(IF(C16="一致確認",INDEX(顧客マスター!$B$8:$B$57,MATCH(D16,顧客マスター!$A$8:$A$57,0))&lt;&gt;B16,FALSE()),"確認先の顧客IDが一致しません",IF(IF(C16="一致確認",INDEX(顧客マスター!$C$8:$C$57,MATCH(D16,顧客マスター!$A$8:$A$57,0))&lt;&gt;"有効",FALSE()),"確認先の台帳区分を確認",IF(AND(C16="一致確認",NOT(IF(ISNUMBER(E16),AND(E16&gt;=43831,E16&lt;73051,E16=INT(E16)),FALSE()))),"一致確認日は時刻なしで必須",IF(IF(C16="一致確認",OR(E16&gt;F16,E16&lt;INDEX(顧客マスター!$D$8:$D$57,MATCH(D16,顧客マスター!$A$8:$A$57,0))),FALSE()),"台帳確認日≦一致確認日≦元記録確認日を確認","確認済み"))))))))))))))),ISNUMBER(K16),K16=IF(J16="確認済み",0,1))),1,IF(K16&lt;&gt;0,0,IF(AND(IF(COUNTA(B16)=0,ISTEXT(G16),ISNUMBER(G16)),G16=IF(COUNTA(B16)=0,"",COUNTIFS(顧客マスター!$B$8:$B$57,B16)),ISTEXT(H16),H16=IF(AND(COUNTA(B16)&gt;0,G16=1),INDEX(顧客マスター!$A$8:$A$57,MATCH(B16,顧客マスター!$B$8:$B$57,0)),""),ISTEXT(I16),I16=IF(C16="対象外","対象外",IF(照合結果!$E$3&lt;&gt;"確認済","体系未確認",IF(COUNTA(B16)=0,"キー未確認",IF(C16="一致確認","一致確認",IF(G16=0,"候補なし",IF(G16&gt;1,"複数候補",IF(INDEX(顧客マスター!$C$8:$C$57,MATCH(B16,顧客マスター!$B$8:$B$57,0))&lt;&gt;"有効","台帳要確認","単一候補")))))))),0,1))))</f>
        <v>0</v>
      </c>
    </row>
    <row r="17" customFormat="false" ht="30" hidden="false" customHeight="true" outlineLevel="0" collapsed="false">
      <c r="A17" s="13"/>
      <c r="B17" s="13"/>
      <c r="C17" s="14"/>
      <c r="D17" s="13"/>
      <c r="E17" s="3"/>
      <c r="F17" s="3"/>
      <c r="G17" s="1" t="str">
        <f aca="false">IF(J17="","",IF(K17&lt;&gt;0,NA(),IF(COUNTA(B17)=0,"",COUNTIFS(顧客マスター!$B$8:$B$57,B17))))</f>
        <v/>
      </c>
      <c r="H17" s="1" t="str">
        <f aca="false">IF(J17="","",IF(K17&lt;&gt;0,NA(),IF(AND(COUNTA(B17)&gt;0,G17=1),INDEX(顧客マスター!$A$8:$A$57,MATCH(B17,顧客マスター!$B$8:$B$57,0)),"")))</f>
        <v/>
      </c>
      <c r="I17" s="1" t="str">
        <f aca="false">IF(J17="","",IF(K17&lt;&gt;0,NA(),IF(C17="対象外","対象外",IF(照合結果!$E$3&lt;&gt;"確認済","体系未確認",IF(COUNTA(B17)=0,"キー未確認",IF(C17="一致確認","一致確認",IF(G17=0,"候補なし",IF(G17&gt;1,"複数候補",IF(INDEX(顧客マスター!$C$8:$C$57,MATCH(B17,顧客マスター!$B$8:$B$57,0))&lt;&gt;"有効","台帳要確認","単一候補")))))))))</f>
        <v/>
      </c>
      <c r="J17" s="1" t="str">
        <f aca="false">IF(COUNTA(A17:F17)=0,"",IF(NOT(AND(ISTEXT(A17),LEN(A17)=8,EXACT(LEFT(A17,4),"REC-"),ISNUMBER(FIND(MID(A17,5,1)&amp;"x","0x1x2x3x4x5x6x7x8x9x")),ISNUMBER(FIND(MID(A17,6,1)&amp;"x","0x1x2x3x4x5x6x7x8x9x")),ISNUMBER(FIND(MID(A17,7,1)&amp;"x","0x1x2x3x4x5x6x7x8x9x")),ISNUMBER(FIND(MID(A17,8,1)&amp;"x","0x1x2x3x4x5x6x7x8x9x")))),"照合行IDの形式を確認",IF(COUNTIFS($A$8:$A$57,A17)&gt;1,"照合行IDが重複",IF(AND(COUNTA(B17)&gt;0,NOT(AND(ISTEXT(B17),LEN(B17)=8,EXACT(LEFT(B17,4),"CUS-"),ISNUMBER(FIND(MID(B17,5,1)&amp;"x","0x1x2x3x4x5x6x7x8x9x")),ISNUMBER(FIND(MID(B17,6,1)&amp;"x","0x1x2x3x4x5x6x7x8x9x")),ISNUMBER(FIND(MID(B17,7,1)&amp;"x","0x1x2x3x4x5x6x7x8x9x")),ISNUMBER(FIND(MID(B17,8,1)&amp;"x","0x1x2x3x4x5x6x7x8x9x"))))),"照合顧客IDの形式を確認",IF(NOT(OR(C17="未確認",C17="一致確認",C17="対象外")),"確認区分を確認",IF(NOT(IF(ISNUMBER(F17),AND(F17&gt;=43831,F17&lt;73051,F17=INT(F17)),FALSE())),"元記録確認日は時刻なしで必須",IF(F17&gt;照合結果!$B$3,"元記録確認日が基準日より後",IF(AND(C17&lt;&gt;"一致確認",COUNTA(D17:E17)&gt;0),"未確認/対象外の確認先と一致確認日は空欄",IF(AND(C17="一致確認",COUNTA(B17)=0),"一致確認には照合顧客IDが必須",IF(AND(C17="一致確認",NOT(AND(ISTEXT(D17),LEN(D17)=8,EXACT(LEFT(D17,4),"MST-"),ISNUMBER(FIND(MID(D17,5,1)&amp;"x","0x1x2x3x4x5x6x7x8x9x")),ISNUMBER(FIND(MID(D17,6,1)&amp;"x","0x1x2x3x4x5x6x7x8x9x")),ISNUMBER(FIND(MID(D17,7,1)&amp;"x","0x1x2x3x4x5x6x7x8x9x")),ISNUMBER(FIND(MID(D17,8,1)&amp;"x","0x1x2x3x4x5x6x7x8x9x"))))),"確認先行IDの形式を確認",IF(AND(C17="一致確認",COUNTIFS(顧客マスター!$A$8:$A$57,D17)&lt;&gt;1),"確認先行が未登録/重複",IF(IF(C17="一致確認",INDEX(顧客マスター!$B$8:$B$57,MATCH(D17,顧客マスター!$A$8:$A$57,0))&lt;&gt;B17,FALSE()),"確認先の顧客IDが一致しません",IF(IF(C17="一致確認",INDEX(顧客マスター!$C$8:$C$57,MATCH(D17,顧客マスター!$A$8:$A$57,0))&lt;&gt;"有効",FALSE()),"確認先の台帳区分を確認",IF(AND(C17="一致確認",NOT(IF(ISNUMBER(E17),AND(E17&gt;=43831,E17&lt;73051,E17=INT(E17)),FALSE()))),"一致確認日は時刻なしで必須",IF(IF(C17="一致確認",OR(E17&gt;F17,E17&lt;INDEX(顧客マスター!$D$8:$D$57,MATCH(D17,顧客マスター!$A$8:$A$57,0))),FALSE()),"台帳確認日≦一致確認日≦元記録確認日を確認","確認済み")))))))))))))))</f>
        <v/>
      </c>
      <c r="K17" s="1" t="str">
        <f aca="false">IF(J17="","",IF(J17="確認済み",0,1))</f>
        <v/>
      </c>
      <c r="L17" s="1" t="n">
        <f aca="false">IF(COUNTA(A17:F17)=0,IF(AND(J17="",K17="",G17="",H17="",I17=""),0,1),IF(NOT(AND(ISTEXT(J17),J17=IF(COUNTA(A17:F17)=0,"",IF(NOT(AND(ISTEXT(A17),LEN(A17)=8,EXACT(LEFT(A17,4),"REC-"),ISNUMBER(FIND(MID(A17,5,1)&amp;"x","0x1x2x3x4x5x6x7x8x9x")),ISNUMBER(FIND(MID(A17,6,1)&amp;"x","0x1x2x3x4x5x6x7x8x9x")),ISNUMBER(FIND(MID(A17,7,1)&amp;"x","0x1x2x3x4x5x6x7x8x9x")),ISNUMBER(FIND(MID(A17,8,1)&amp;"x","0x1x2x3x4x5x6x7x8x9x")))),"照合行IDの形式を確認",IF(COUNTIFS($A$8:$A$57,A17)&gt;1,"照合行IDが重複",IF(AND(COUNTA(B17)&gt;0,NOT(AND(ISTEXT(B17),LEN(B17)=8,EXACT(LEFT(B17,4),"CUS-"),ISNUMBER(FIND(MID(B17,5,1)&amp;"x","0x1x2x3x4x5x6x7x8x9x")),ISNUMBER(FIND(MID(B17,6,1)&amp;"x","0x1x2x3x4x5x6x7x8x9x")),ISNUMBER(FIND(MID(B17,7,1)&amp;"x","0x1x2x3x4x5x6x7x8x9x")),ISNUMBER(FIND(MID(B17,8,1)&amp;"x","0x1x2x3x4x5x6x7x8x9x"))))),"照合顧客IDの形式を確認",IF(NOT(OR(C17="未確認",C17="一致確認",C17="対象外")),"確認区分を確認",IF(NOT(IF(ISNUMBER(F17),AND(F17&gt;=43831,F17&lt;73051,F17=INT(F17)),FALSE())),"元記録確認日は時刻なしで必須",IF(F17&gt;照合結果!$B$3,"元記録確認日が基準日より後",IF(AND(C17&lt;&gt;"一致確認",COUNTA(D17:E17)&gt;0),"未確認/対象外の確認先と一致確認日は空欄",IF(AND(C17="一致確認",COUNTA(B17)=0),"一致確認には照合顧客IDが必須",IF(AND(C17="一致確認",NOT(AND(ISTEXT(D17),LEN(D17)=8,EXACT(LEFT(D17,4),"MST-"),ISNUMBER(FIND(MID(D17,5,1)&amp;"x","0x1x2x3x4x5x6x7x8x9x")),ISNUMBER(FIND(MID(D17,6,1)&amp;"x","0x1x2x3x4x5x6x7x8x9x")),ISNUMBER(FIND(MID(D17,7,1)&amp;"x","0x1x2x3x4x5x6x7x8x9x")),ISNUMBER(FIND(MID(D17,8,1)&amp;"x","0x1x2x3x4x5x6x7x8x9x"))))),"確認先行IDの形式を確認",IF(AND(C17="一致確認",COUNTIFS(顧客マスター!$A$8:$A$57,D17)&lt;&gt;1),"確認先行が未登録/重複",IF(IF(C17="一致確認",INDEX(顧客マスター!$B$8:$B$57,MATCH(D17,顧客マスター!$A$8:$A$57,0))&lt;&gt;B17,FALSE()),"確認先の顧客IDが一致しません",IF(IF(C17="一致確認",INDEX(顧客マスター!$C$8:$C$57,MATCH(D17,顧客マスター!$A$8:$A$57,0))&lt;&gt;"有効",FALSE()),"確認先の台帳区分を確認",IF(AND(C17="一致確認",NOT(IF(ISNUMBER(E17),AND(E17&gt;=43831,E17&lt;73051,E17=INT(E17)),FALSE()))),"一致確認日は時刻なしで必須",IF(IF(C17="一致確認",OR(E17&gt;F17,E17&lt;INDEX(顧客マスター!$D$8:$D$57,MATCH(D17,顧客マスター!$A$8:$A$57,0))),FALSE()),"台帳確認日≦一致確認日≦元記録確認日を確認","確認済み"))))))))))))))),ISNUMBER(K17),K17=IF(J17="確認済み",0,1))),1,IF(K17&lt;&gt;0,0,IF(AND(IF(COUNTA(B17)=0,ISTEXT(G17),ISNUMBER(G17)),G17=IF(COUNTA(B17)=0,"",COUNTIFS(顧客マスター!$B$8:$B$57,B17)),ISTEXT(H17),H17=IF(AND(COUNTA(B17)&gt;0,G17=1),INDEX(顧客マスター!$A$8:$A$57,MATCH(B17,顧客マスター!$B$8:$B$57,0)),""),ISTEXT(I17),I17=IF(C17="対象外","対象外",IF(照合結果!$E$3&lt;&gt;"確認済","体系未確認",IF(COUNTA(B17)=0,"キー未確認",IF(C17="一致確認","一致確認",IF(G17=0,"候補なし",IF(G17&gt;1,"複数候補",IF(INDEX(顧客マスター!$C$8:$C$57,MATCH(B17,顧客マスター!$B$8:$B$57,0))&lt;&gt;"有効","台帳要確認","単一候補")))))))),0,1))))</f>
        <v>0</v>
      </c>
    </row>
    <row r="18" customFormat="false" ht="30" hidden="false" customHeight="true" outlineLevel="0" collapsed="false">
      <c r="A18" s="13"/>
      <c r="B18" s="13"/>
      <c r="C18" s="14"/>
      <c r="D18" s="13"/>
      <c r="E18" s="3"/>
      <c r="F18" s="3"/>
      <c r="G18" s="1" t="str">
        <f aca="false">IF(J18="","",IF(K18&lt;&gt;0,NA(),IF(COUNTA(B18)=0,"",COUNTIFS(顧客マスター!$B$8:$B$57,B18))))</f>
        <v/>
      </c>
      <c r="H18" s="1" t="str">
        <f aca="false">IF(J18="","",IF(K18&lt;&gt;0,NA(),IF(AND(COUNTA(B18)&gt;0,G18=1),INDEX(顧客マスター!$A$8:$A$57,MATCH(B18,顧客マスター!$B$8:$B$57,0)),"")))</f>
        <v/>
      </c>
      <c r="I18" s="1" t="str">
        <f aca="false">IF(J18="","",IF(K18&lt;&gt;0,NA(),IF(C18="対象外","対象外",IF(照合結果!$E$3&lt;&gt;"確認済","体系未確認",IF(COUNTA(B18)=0,"キー未確認",IF(C18="一致確認","一致確認",IF(G18=0,"候補なし",IF(G18&gt;1,"複数候補",IF(INDEX(顧客マスター!$C$8:$C$57,MATCH(B18,顧客マスター!$B$8:$B$57,0))&lt;&gt;"有効","台帳要確認","単一候補")))))))))</f>
        <v/>
      </c>
      <c r="J18" s="1" t="str">
        <f aca="false">IF(COUNTA(A18:F18)=0,"",IF(NOT(AND(ISTEXT(A18),LEN(A18)=8,EXACT(LEFT(A18,4),"REC-"),ISNUMBER(FIND(MID(A18,5,1)&amp;"x","0x1x2x3x4x5x6x7x8x9x")),ISNUMBER(FIND(MID(A18,6,1)&amp;"x","0x1x2x3x4x5x6x7x8x9x")),ISNUMBER(FIND(MID(A18,7,1)&amp;"x","0x1x2x3x4x5x6x7x8x9x")),ISNUMBER(FIND(MID(A18,8,1)&amp;"x","0x1x2x3x4x5x6x7x8x9x")))),"照合行IDの形式を確認",IF(COUNTIFS($A$8:$A$57,A18)&gt;1,"照合行IDが重複",IF(AND(COUNTA(B18)&gt;0,NOT(AND(ISTEXT(B18),LEN(B18)=8,EXACT(LEFT(B18,4),"CUS-"),ISNUMBER(FIND(MID(B18,5,1)&amp;"x","0x1x2x3x4x5x6x7x8x9x")),ISNUMBER(FIND(MID(B18,6,1)&amp;"x","0x1x2x3x4x5x6x7x8x9x")),ISNUMBER(FIND(MID(B18,7,1)&amp;"x","0x1x2x3x4x5x6x7x8x9x")),ISNUMBER(FIND(MID(B18,8,1)&amp;"x","0x1x2x3x4x5x6x7x8x9x"))))),"照合顧客IDの形式を確認",IF(NOT(OR(C18="未確認",C18="一致確認",C18="対象外")),"確認区分を確認",IF(NOT(IF(ISNUMBER(F18),AND(F18&gt;=43831,F18&lt;73051,F18=INT(F18)),FALSE())),"元記録確認日は時刻なしで必須",IF(F18&gt;照合結果!$B$3,"元記録確認日が基準日より後",IF(AND(C18&lt;&gt;"一致確認",COUNTA(D18:E18)&gt;0),"未確認/対象外の確認先と一致確認日は空欄",IF(AND(C18="一致確認",COUNTA(B18)=0),"一致確認には照合顧客IDが必須",IF(AND(C18="一致確認",NOT(AND(ISTEXT(D18),LEN(D18)=8,EXACT(LEFT(D18,4),"MST-"),ISNUMBER(FIND(MID(D18,5,1)&amp;"x","0x1x2x3x4x5x6x7x8x9x")),ISNUMBER(FIND(MID(D18,6,1)&amp;"x","0x1x2x3x4x5x6x7x8x9x")),ISNUMBER(FIND(MID(D18,7,1)&amp;"x","0x1x2x3x4x5x6x7x8x9x")),ISNUMBER(FIND(MID(D18,8,1)&amp;"x","0x1x2x3x4x5x6x7x8x9x"))))),"確認先行IDの形式を確認",IF(AND(C18="一致確認",COUNTIFS(顧客マスター!$A$8:$A$57,D18)&lt;&gt;1),"確認先行が未登録/重複",IF(IF(C18="一致確認",INDEX(顧客マスター!$B$8:$B$57,MATCH(D18,顧客マスター!$A$8:$A$57,0))&lt;&gt;B18,FALSE()),"確認先の顧客IDが一致しません",IF(IF(C18="一致確認",INDEX(顧客マスター!$C$8:$C$57,MATCH(D18,顧客マスター!$A$8:$A$57,0))&lt;&gt;"有効",FALSE()),"確認先の台帳区分を確認",IF(AND(C18="一致確認",NOT(IF(ISNUMBER(E18),AND(E18&gt;=43831,E18&lt;73051,E18=INT(E18)),FALSE()))),"一致確認日は時刻なしで必須",IF(IF(C18="一致確認",OR(E18&gt;F18,E18&lt;INDEX(顧客マスター!$D$8:$D$57,MATCH(D18,顧客マスター!$A$8:$A$57,0))),FALSE()),"台帳確認日≦一致確認日≦元記録確認日を確認","確認済み")))))))))))))))</f>
        <v/>
      </c>
      <c r="K18" s="1" t="str">
        <f aca="false">IF(J18="","",IF(J18="確認済み",0,1))</f>
        <v/>
      </c>
      <c r="L18" s="1" t="n">
        <f aca="false">IF(COUNTA(A18:F18)=0,IF(AND(J18="",K18="",G18="",H18="",I18=""),0,1),IF(NOT(AND(ISTEXT(J18),J18=IF(COUNTA(A18:F18)=0,"",IF(NOT(AND(ISTEXT(A18),LEN(A18)=8,EXACT(LEFT(A18,4),"REC-"),ISNUMBER(FIND(MID(A18,5,1)&amp;"x","0x1x2x3x4x5x6x7x8x9x")),ISNUMBER(FIND(MID(A18,6,1)&amp;"x","0x1x2x3x4x5x6x7x8x9x")),ISNUMBER(FIND(MID(A18,7,1)&amp;"x","0x1x2x3x4x5x6x7x8x9x")),ISNUMBER(FIND(MID(A18,8,1)&amp;"x","0x1x2x3x4x5x6x7x8x9x")))),"照合行IDの形式を確認",IF(COUNTIFS($A$8:$A$57,A18)&gt;1,"照合行IDが重複",IF(AND(COUNTA(B18)&gt;0,NOT(AND(ISTEXT(B18),LEN(B18)=8,EXACT(LEFT(B18,4),"CUS-"),ISNUMBER(FIND(MID(B18,5,1)&amp;"x","0x1x2x3x4x5x6x7x8x9x")),ISNUMBER(FIND(MID(B18,6,1)&amp;"x","0x1x2x3x4x5x6x7x8x9x")),ISNUMBER(FIND(MID(B18,7,1)&amp;"x","0x1x2x3x4x5x6x7x8x9x")),ISNUMBER(FIND(MID(B18,8,1)&amp;"x","0x1x2x3x4x5x6x7x8x9x"))))),"照合顧客IDの形式を確認",IF(NOT(OR(C18="未確認",C18="一致確認",C18="対象外")),"確認区分を確認",IF(NOT(IF(ISNUMBER(F18),AND(F18&gt;=43831,F18&lt;73051,F18=INT(F18)),FALSE())),"元記録確認日は時刻なしで必須",IF(F18&gt;照合結果!$B$3,"元記録確認日が基準日より後",IF(AND(C18&lt;&gt;"一致確認",COUNTA(D18:E18)&gt;0),"未確認/対象外の確認先と一致確認日は空欄",IF(AND(C18="一致確認",COUNTA(B18)=0),"一致確認には照合顧客IDが必須",IF(AND(C18="一致確認",NOT(AND(ISTEXT(D18),LEN(D18)=8,EXACT(LEFT(D18,4),"MST-"),ISNUMBER(FIND(MID(D18,5,1)&amp;"x","0x1x2x3x4x5x6x7x8x9x")),ISNUMBER(FIND(MID(D18,6,1)&amp;"x","0x1x2x3x4x5x6x7x8x9x")),ISNUMBER(FIND(MID(D18,7,1)&amp;"x","0x1x2x3x4x5x6x7x8x9x")),ISNUMBER(FIND(MID(D18,8,1)&amp;"x","0x1x2x3x4x5x6x7x8x9x"))))),"確認先行IDの形式を確認",IF(AND(C18="一致確認",COUNTIFS(顧客マスター!$A$8:$A$57,D18)&lt;&gt;1),"確認先行が未登録/重複",IF(IF(C18="一致確認",INDEX(顧客マスター!$B$8:$B$57,MATCH(D18,顧客マスター!$A$8:$A$57,0))&lt;&gt;B18,FALSE()),"確認先の顧客IDが一致しません",IF(IF(C18="一致確認",INDEX(顧客マスター!$C$8:$C$57,MATCH(D18,顧客マスター!$A$8:$A$57,0))&lt;&gt;"有効",FALSE()),"確認先の台帳区分を確認",IF(AND(C18="一致確認",NOT(IF(ISNUMBER(E18),AND(E18&gt;=43831,E18&lt;73051,E18=INT(E18)),FALSE()))),"一致確認日は時刻なしで必須",IF(IF(C18="一致確認",OR(E18&gt;F18,E18&lt;INDEX(顧客マスター!$D$8:$D$57,MATCH(D18,顧客マスター!$A$8:$A$57,0))),FALSE()),"台帳確認日≦一致確認日≦元記録確認日を確認","確認済み"))))))))))))))),ISNUMBER(K18),K18=IF(J18="確認済み",0,1))),1,IF(K18&lt;&gt;0,0,IF(AND(IF(COUNTA(B18)=0,ISTEXT(G18),ISNUMBER(G18)),G18=IF(COUNTA(B18)=0,"",COUNTIFS(顧客マスター!$B$8:$B$57,B18)),ISTEXT(H18),H18=IF(AND(COUNTA(B18)&gt;0,G18=1),INDEX(顧客マスター!$A$8:$A$57,MATCH(B18,顧客マスター!$B$8:$B$57,0)),""),ISTEXT(I18),I18=IF(C18="対象外","対象外",IF(照合結果!$E$3&lt;&gt;"確認済","体系未確認",IF(COUNTA(B18)=0,"キー未確認",IF(C18="一致確認","一致確認",IF(G18=0,"候補なし",IF(G18&gt;1,"複数候補",IF(INDEX(顧客マスター!$C$8:$C$57,MATCH(B18,顧客マスター!$B$8:$B$57,0))&lt;&gt;"有効","台帳要確認","単一候補")))))))),0,1))))</f>
        <v>0</v>
      </c>
    </row>
    <row r="19" customFormat="false" ht="30" hidden="false" customHeight="true" outlineLevel="0" collapsed="false">
      <c r="A19" s="13"/>
      <c r="B19" s="13"/>
      <c r="C19" s="14"/>
      <c r="D19" s="13"/>
      <c r="E19" s="3"/>
      <c r="F19" s="3"/>
      <c r="G19" s="1" t="str">
        <f aca="false">IF(J19="","",IF(K19&lt;&gt;0,NA(),IF(COUNTA(B19)=0,"",COUNTIFS(顧客マスター!$B$8:$B$57,B19))))</f>
        <v/>
      </c>
      <c r="H19" s="1" t="str">
        <f aca="false">IF(J19="","",IF(K19&lt;&gt;0,NA(),IF(AND(COUNTA(B19)&gt;0,G19=1),INDEX(顧客マスター!$A$8:$A$57,MATCH(B19,顧客マスター!$B$8:$B$57,0)),"")))</f>
        <v/>
      </c>
      <c r="I19" s="1" t="str">
        <f aca="false">IF(J19="","",IF(K19&lt;&gt;0,NA(),IF(C19="対象外","対象外",IF(照合結果!$E$3&lt;&gt;"確認済","体系未確認",IF(COUNTA(B19)=0,"キー未確認",IF(C19="一致確認","一致確認",IF(G19=0,"候補なし",IF(G19&gt;1,"複数候補",IF(INDEX(顧客マスター!$C$8:$C$57,MATCH(B19,顧客マスター!$B$8:$B$57,0))&lt;&gt;"有効","台帳要確認","単一候補")))))))))</f>
        <v/>
      </c>
      <c r="J19" s="1" t="str">
        <f aca="false">IF(COUNTA(A19:F19)=0,"",IF(NOT(AND(ISTEXT(A19),LEN(A19)=8,EXACT(LEFT(A19,4),"REC-"),ISNUMBER(FIND(MID(A19,5,1)&amp;"x","0x1x2x3x4x5x6x7x8x9x")),ISNUMBER(FIND(MID(A19,6,1)&amp;"x","0x1x2x3x4x5x6x7x8x9x")),ISNUMBER(FIND(MID(A19,7,1)&amp;"x","0x1x2x3x4x5x6x7x8x9x")),ISNUMBER(FIND(MID(A19,8,1)&amp;"x","0x1x2x3x4x5x6x7x8x9x")))),"照合行IDの形式を確認",IF(COUNTIFS($A$8:$A$57,A19)&gt;1,"照合行IDが重複",IF(AND(COUNTA(B19)&gt;0,NOT(AND(ISTEXT(B19),LEN(B19)=8,EXACT(LEFT(B19,4),"CUS-"),ISNUMBER(FIND(MID(B19,5,1)&amp;"x","0x1x2x3x4x5x6x7x8x9x")),ISNUMBER(FIND(MID(B19,6,1)&amp;"x","0x1x2x3x4x5x6x7x8x9x")),ISNUMBER(FIND(MID(B19,7,1)&amp;"x","0x1x2x3x4x5x6x7x8x9x")),ISNUMBER(FIND(MID(B19,8,1)&amp;"x","0x1x2x3x4x5x6x7x8x9x"))))),"照合顧客IDの形式を確認",IF(NOT(OR(C19="未確認",C19="一致確認",C19="対象外")),"確認区分を確認",IF(NOT(IF(ISNUMBER(F19),AND(F19&gt;=43831,F19&lt;73051,F19=INT(F19)),FALSE())),"元記録確認日は時刻なしで必須",IF(F19&gt;照合結果!$B$3,"元記録確認日が基準日より後",IF(AND(C19&lt;&gt;"一致確認",COUNTA(D19:E19)&gt;0),"未確認/対象外の確認先と一致確認日は空欄",IF(AND(C19="一致確認",COUNTA(B19)=0),"一致確認には照合顧客IDが必須",IF(AND(C19="一致確認",NOT(AND(ISTEXT(D19),LEN(D19)=8,EXACT(LEFT(D19,4),"MST-"),ISNUMBER(FIND(MID(D19,5,1)&amp;"x","0x1x2x3x4x5x6x7x8x9x")),ISNUMBER(FIND(MID(D19,6,1)&amp;"x","0x1x2x3x4x5x6x7x8x9x")),ISNUMBER(FIND(MID(D19,7,1)&amp;"x","0x1x2x3x4x5x6x7x8x9x")),ISNUMBER(FIND(MID(D19,8,1)&amp;"x","0x1x2x3x4x5x6x7x8x9x"))))),"確認先行IDの形式を確認",IF(AND(C19="一致確認",COUNTIFS(顧客マスター!$A$8:$A$57,D19)&lt;&gt;1),"確認先行が未登録/重複",IF(IF(C19="一致確認",INDEX(顧客マスター!$B$8:$B$57,MATCH(D19,顧客マスター!$A$8:$A$57,0))&lt;&gt;B19,FALSE()),"確認先の顧客IDが一致しません",IF(IF(C19="一致確認",INDEX(顧客マスター!$C$8:$C$57,MATCH(D19,顧客マスター!$A$8:$A$57,0))&lt;&gt;"有効",FALSE()),"確認先の台帳区分を確認",IF(AND(C19="一致確認",NOT(IF(ISNUMBER(E19),AND(E19&gt;=43831,E19&lt;73051,E19=INT(E19)),FALSE()))),"一致確認日は時刻なしで必須",IF(IF(C19="一致確認",OR(E19&gt;F19,E19&lt;INDEX(顧客マスター!$D$8:$D$57,MATCH(D19,顧客マスター!$A$8:$A$57,0))),FALSE()),"台帳確認日≦一致確認日≦元記録確認日を確認","確認済み")))))))))))))))</f>
        <v/>
      </c>
      <c r="K19" s="1" t="str">
        <f aca="false">IF(J19="","",IF(J19="確認済み",0,1))</f>
        <v/>
      </c>
      <c r="L19" s="1" t="n">
        <f aca="false">IF(COUNTA(A19:F19)=0,IF(AND(J19="",K19="",G19="",H19="",I19=""),0,1),IF(NOT(AND(ISTEXT(J19),J19=IF(COUNTA(A19:F19)=0,"",IF(NOT(AND(ISTEXT(A19),LEN(A19)=8,EXACT(LEFT(A19,4),"REC-"),ISNUMBER(FIND(MID(A19,5,1)&amp;"x","0x1x2x3x4x5x6x7x8x9x")),ISNUMBER(FIND(MID(A19,6,1)&amp;"x","0x1x2x3x4x5x6x7x8x9x")),ISNUMBER(FIND(MID(A19,7,1)&amp;"x","0x1x2x3x4x5x6x7x8x9x")),ISNUMBER(FIND(MID(A19,8,1)&amp;"x","0x1x2x3x4x5x6x7x8x9x")))),"照合行IDの形式を確認",IF(COUNTIFS($A$8:$A$57,A19)&gt;1,"照合行IDが重複",IF(AND(COUNTA(B19)&gt;0,NOT(AND(ISTEXT(B19),LEN(B19)=8,EXACT(LEFT(B19,4),"CUS-"),ISNUMBER(FIND(MID(B19,5,1)&amp;"x","0x1x2x3x4x5x6x7x8x9x")),ISNUMBER(FIND(MID(B19,6,1)&amp;"x","0x1x2x3x4x5x6x7x8x9x")),ISNUMBER(FIND(MID(B19,7,1)&amp;"x","0x1x2x3x4x5x6x7x8x9x")),ISNUMBER(FIND(MID(B19,8,1)&amp;"x","0x1x2x3x4x5x6x7x8x9x"))))),"照合顧客IDの形式を確認",IF(NOT(OR(C19="未確認",C19="一致確認",C19="対象外")),"確認区分を確認",IF(NOT(IF(ISNUMBER(F19),AND(F19&gt;=43831,F19&lt;73051,F19=INT(F19)),FALSE())),"元記録確認日は時刻なしで必須",IF(F19&gt;照合結果!$B$3,"元記録確認日が基準日より後",IF(AND(C19&lt;&gt;"一致確認",COUNTA(D19:E19)&gt;0),"未確認/対象外の確認先と一致確認日は空欄",IF(AND(C19="一致確認",COUNTA(B19)=0),"一致確認には照合顧客IDが必須",IF(AND(C19="一致確認",NOT(AND(ISTEXT(D19),LEN(D19)=8,EXACT(LEFT(D19,4),"MST-"),ISNUMBER(FIND(MID(D19,5,1)&amp;"x","0x1x2x3x4x5x6x7x8x9x")),ISNUMBER(FIND(MID(D19,6,1)&amp;"x","0x1x2x3x4x5x6x7x8x9x")),ISNUMBER(FIND(MID(D19,7,1)&amp;"x","0x1x2x3x4x5x6x7x8x9x")),ISNUMBER(FIND(MID(D19,8,1)&amp;"x","0x1x2x3x4x5x6x7x8x9x"))))),"確認先行IDの形式を確認",IF(AND(C19="一致確認",COUNTIFS(顧客マスター!$A$8:$A$57,D19)&lt;&gt;1),"確認先行が未登録/重複",IF(IF(C19="一致確認",INDEX(顧客マスター!$B$8:$B$57,MATCH(D19,顧客マスター!$A$8:$A$57,0))&lt;&gt;B19,FALSE()),"確認先の顧客IDが一致しません",IF(IF(C19="一致確認",INDEX(顧客マスター!$C$8:$C$57,MATCH(D19,顧客マスター!$A$8:$A$57,0))&lt;&gt;"有効",FALSE()),"確認先の台帳区分を確認",IF(AND(C19="一致確認",NOT(IF(ISNUMBER(E19),AND(E19&gt;=43831,E19&lt;73051,E19=INT(E19)),FALSE()))),"一致確認日は時刻なしで必須",IF(IF(C19="一致確認",OR(E19&gt;F19,E19&lt;INDEX(顧客マスター!$D$8:$D$57,MATCH(D19,顧客マスター!$A$8:$A$57,0))),FALSE()),"台帳確認日≦一致確認日≦元記録確認日を確認","確認済み"))))))))))))))),ISNUMBER(K19),K19=IF(J19="確認済み",0,1))),1,IF(K19&lt;&gt;0,0,IF(AND(IF(COUNTA(B19)=0,ISTEXT(G19),ISNUMBER(G19)),G19=IF(COUNTA(B19)=0,"",COUNTIFS(顧客マスター!$B$8:$B$57,B19)),ISTEXT(H19),H19=IF(AND(COUNTA(B19)&gt;0,G19=1),INDEX(顧客マスター!$A$8:$A$57,MATCH(B19,顧客マスター!$B$8:$B$57,0)),""),ISTEXT(I19),I19=IF(C19="対象外","対象外",IF(照合結果!$E$3&lt;&gt;"確認済","体系未確認",IF(COUNTA(B19)=0,"キー未確認",IF(C19="一致確認","一致確認",IF(G19=0,"候補なし",IF(G19&gt;1,"複数候補",IF(INDEX(顧客マスター!$C$8:$C$57,MATCH(B19,顧客マスター!$B$8:$B$57,0))&lt;&gt;"有効","台帳要確認","単一候補")))))))),0,1))))</f>
        <v>0</v>
      </c>
    </row>
    <row r="20" customFormat="false" ht="30" hidden="false" customHeight="true" outlineLevel="0" collapsed="false">
      <c r="A20" s="13"/>
      <c r="B20" s="13"/>
      <c r="C20" s="14"/>
      <c r="D20" s="13"/>
      <c r="E20" s="3"/>
      <c r="F20" s="3"/>
      <c r="G20" s="1" t="str">
        <f aca="false">IF(J20="","",IF(K20&lt;&gt;0,NA(),IF(COUNTA(B20)=0,"",COUNTIFS(顧客マスター!$B$8:$B$57,B20))))</f>
        <v/>
      </c>
      <c r="H20" s="1" t="str">
        <f aca="false">IF(J20="","",IF(K20&lt;&gt;0,NA(),IF(AND(COUNTA(B20)&gt;0,G20=1),INDEX(顧客マスター!$A$8:$A$57,MATCH(B20,顧客マスター!$B$8:$B$57,0)),"")))</f>
        <v/>
      </c>
      <c r="I20" s="1" t="str">
        <f aca="false">IF(J20="","",IF(K20&lt;&gt;0,NA(),IF(C20="対象外","対象外",IF(照合結果!$E$3&lt;&gt;"確認済","体系未確認",IF(COUNTA(B20)=0,"キー未確認",IF(C20="一致確認","一致確認",IF(G20=0,"候補なし",IF(G20&gt;1,"複数候補",IF(INDEX(顧客マスター!$C$8:$C$57,MATCH(B20,顧客マスター!$B$8:$B$57,0))&lt;&gt;"有効","台帳要確認","単一候補")))))))))</f>
        <v/>
      </c>
      <c r="J20" s="1" t="str">
        <f aca="false">IF(COUNTA(A20:F20)=0,"",IF(NOT(AND(ISTEXT(A20),LEN(A20)=8,EXACT(LEFT(A20,4),"REC-"),ISNUMBER(FIND(MID(A20,5,1)&amp;"x","0x1x2x3x4x5x6x7x8x9x")),ISNUMBER(FIND(MID(A20,6,1)&amp;"x","0x1x2x3x4x5x6x7x8x9x")),ISNUMBER(FIND(MID(A20,7,1)&amp;"x","0x1x2x3x4x5x6x7x8x9x")),ISNUMBER(FIND(MID(A20,8,1)&amp;"x","0x1x2x3x4x5x6x7x8x9x")))),"照合行IDの形式を確認",IF(COUNTIFS($A$8:$A$57,A20)&gt;1,"照合行IDが重複",IF(AND(COUNTA(B20)&gt;0,NOT(AND(ISTEXT(B20),LEN(B20)=8,EXACT(LEFT(B20,4),"CUS-"),ISNUMBER(FIND(MID(B20,5,1)&amp;"x","0x1x2x3x4x5x6x7x8x9x")),ISNUMBER(FIND(MID(B20,6,1)&amp;"x","0x1x2x3x4x5x6x7x8x9x")),ISNUMBER(FIND(MID(B20,7,1)&amp;"x","0x1x2x3x4x5x6x7x8x9x")),ISNUMBER(FIND(MID(B20,8,1)&amp;"x","0x1x2x3x4x5x6x7x8x9x"))))),"照合顧客IDの形式を確認",IF(NOT(OR(C20="未確認",C20="一致確認",C20="対象外")),"確認区分を確認",IF(NOT(IF(ISNUMBER(F20),AND(F20&gt;=43831,F20&lt;73051,F20=INT(F20)),FALSE())),"元記録確認日は時刻なしで必須",IF(F20&gt;照合結果!$B$3,"元記録確認日が基準日より後",IF(AND(C20&lt;&gt;"一致確認",COUNTA(D20:E20)&gt;0),"未確認/対象外の確認先と一致確認日は空欄",IF(AND(C20="一致確認",COUNTA(B20)=0),"一致確認には照合顧客IDが必須",IF(AND(C20="一致確認",NOT(AND(ISTEXT(D20),LEN(D20)=8,EXACT(LEFT(D20,4),"MST-"),ISNUMBER(FIND(MID(D20,5,1)&amp;"x","0x1x2x3x4x5x6x7x8x9x")),ISNUMBER(FIND(MID(D20,6,1)&amp;"x","0x1x2x3x4x5x6x7x8x9x")),ISNUMBER(FIND(MID(D20,7,1)&amp;"x","0x1x2x3x4x5x6x7x8x9x")),ISNUMBER(FIND(MID(D20,8,1)&amp;"x","0x1x2x3x4x5x6x7x8x9x"))))),"確認先行IDの形式を確認",IF(AND(C20="一致確認",COUNTIFS(顧客マスター!$A$8:$A$57,D20)&lt;&gt;1),"確認先行が未登録/重複",IF(IF(C20="一致確認",INDEX(顧客マスター!$B$8:$B$57,MATCH(D20,顧客マスター!$A$8:$A$57,0))&lt;&gt;B20,FALSE()),"確認先の顧客IDが一致しません",IF(IF(C20="一致確認",INDEX(顧客マスター!$C$8:$C$57,MATCH(D20,顧客マスター!$A$8:$A$57,0))&lt;&gt;"有効",FALSE()),"確認先の台帳区分を確認",IF(AND(C20="一致確認",NOT(IF(ISNUMBER(E20),AND(E20&gt;=43831,E20&lt;73051,E20=INT(E20)),FALSE()))),"一致確認日は時刻なしで必須",IF(IF(C20="一致確認",OR(E20&gt;F20,E20&lt;INDEX(顧客マスター!$D$8:$D$57,MATCH(D20,顧客マスター!$A$8:$A$57,0))),FALSE()),"台帳確認日≦一致確認日≦元記録確認日を確認","確認済み")))))))))))))))</f>
        <v/>
      </c>
      <c r="K20" s="1" t="str">
        <f aca="false">IF(J20="","",IF(J20="確認済み",0,1))</f>
        <v/>
      </c>
      <c r="L20" s="1" t="n">
        <f aca="false">IF(COUNTA(A20:F20)=0,IF(AND(J20="",K20="",G20="",H20="",I20=""),0,1),IF(NOT(AND(ISTEXT(J20),J20=IF(COUNTA(A20:F20)=0,"",IF(NOT(AND(ISTEXT(A20),LEN(A20)=8,EXACT(LEFT(A20,4),"REC-"),ISNUMBER(FIND(MID(A20,5,1)&amp;"x","0x1x2x3x4x5x6x7x8x9x")),ISNUMBER(FIND(MID(A20,6,1)&amp;"x","0x1x2x3x4x5x6x7x8x9x")),ISNUMBER(FIND(MID(A20,7,1)&amp;"x","0x1x2x3x4x5x6x7x8x9x")),ISNUMBER(FIND(MID(A20,8,1)&amp;"x","0x1x2x3x4x5x6x7x8x9x")))),"照合行IDの形式を確認",IF(COUNTIFS($A$8:$A$57,A20)&gt;1,"照合行IDが重複",IF(AND(COUNTA(B20)&gt;0,NOT(AND(ISTEXT(B20),LEN(B20)=8,EXACT(LEFT(B20,4),"CUS-"),ISNUMBER(FIND(MID(B20,5,1)&amp;"x","0x1x2x3x4x5x6x7x8x9x")),ISNUMBER(FIND(MID(B20,6,1)&amp;"x","0x1x2x3x4x5x6x7x8x9x")),ISNUMBER(FIND(MID(B20,7,1)&amp;"x","0x1x2x3x4x5x6x7x8x9x")),ISNUMBER(FIND(MID(B20,8,1)&amp;"x","0x1x2x3x4x5x6x7x8x9x"))))),"照合顧客IDの形式を確認",IF(NOT(OR(C20="未確認",C20="一致確認",C20="対象外")),"確認区分を確認",IF(NOT(IF(ISNUMBER(F20),AND(F20&gt;=43831,F20&lt;73051,F20=INT(F20)),FALSE())),"元記録確認日は時刻なしで必須",IF(F20&gt;照合結果!$B$3,"元記録確認日が基準日より後",IF(AND(C20&lt;&gt;"一致確認",COUNTA(D20:E20)&gt;0),"未確認/対象外の確認先と一致確認日は空欄",IF(AND(C20="一致確認",COUNTA(B20)=0),"一致確認には照合顧客IDが必須",IF(AND(C20="一致確認",NOT(AND(ISTEXT(D20),LEN(D20)=8,EXACT(LEFT(D20,4),"MST-"),ISNUMBER(FIND(MID(D20,5,1)&amp;"x","0x1x2x3x4x5x6x7x8x9x")),ISNUMBER(FIND(MID(D20,6,1)&amp;"x","0x1x2x3x4x5x6x7x8x9x")),ISNUMBER(FIND(MID(D20,7,1)&amp;"x","0x1x2x3x4x5x6x7x8x9x")),ISNUMBER(FIND(MID(D20,8,1)&amp;"x","0x1x2x3x4x5x6x7x8x9x"))))),"確認先行IDの形式を確認",IF(AND(C20="一致確認",COUNTIFS(顧客マスター!$A$8:$A$57,D20)&lt;&gt;1),"確認先行が未登録/重複",IF(IF(C20="一致確認",INDEX(顧客マスター!$B$8:$B$57,MATCH(D20,顧客マスター!$A$8:$A$57,0))&lt;&gt;B20,FALSE()),"確認先の顧客IDが一致しません",IF(IF(C20="一致確認",INDEX(顧客マスター!$C$8:$C$57,MATCH(D20,顧客マスター!$A$8:$A$57,0))&lt;&gt;"有効",FALSE()),"確認先の台帳区分を確認",IF(AND(C20="一致確認",NOT(IF(ISNUMBER(E20),AND(E20&gt;=43831,E20&lt;73051,E20=INT(E20)),FALSE()))),"一致確認日は時刻なしで必須",IF(IF(C20="一致確認",OR(E20&gt;F20,E20&lt;INDEX(顧客マスター!$D$8:$D$57,MATCH(D20,顧客マスター!$A$8:$A$57,0))),FALSE()),"台帳確認日≦一致確認日≦元記録確認日を確認","確認済み"))))))))))))))),ISNUMBER(K20),K20=IF(J20="確認済み",0,1))),1,IF(K20&lt;&gt;0,0,IF(AND(IF(COUNTA(B20)=0,ISTEXT(G20),ISNUMBER(G20)),G20=IF(COUNTA(B20)=0,"",COUNTIFS(顧客マスター!$B$8:$B$57,B20)),ISTEXT(H20),H20=IF(AND(COUNTA(B20)&gt;0,G20=1),INDEX(顧客マスター!$A$8:$A$57,MATCH(B20,顧客マスター!$B$8:$B$57,0)),""),ISTEXT(I20),I20=IF(C20="対象外","対象外",IF(照合結果!$E$3&lt;&gt;"確認済","体系未確認",IF(COUNTA(B20)=0,"キー未確認",IF(C20="一致確認","一致確認",IF(G20=0,"候補なし",IF(G20&gt;1,"複数候補",IF(INDEX(顧客マスター!$C$8:$C$57,MATCH(B20,顧客マスター!$B$8:$B$57,0))&lt;&gt;"有効","台帳要確認","単一候補")))))))),0,1))))</f>
        <v>0</v>
      </c>
    </row>
    <row r="21" customFormat="false" ht="30" hidden="false" customHeight="true" outlineLevel="0" collapsed="false">
      <c r="A21" s="13"/>
      <c r="B21" s="13"/>
      <c r="C21" s="14"/>
      <c r="D21" s="13"/>
      <c r="E21" s="3"/>
      <c r="F21" s="3"/>
      <c r="G21" s="1" t="str">
        <f aca="false">IF(J21="","",IF(K21&lt;&gt;0,NA(),IF(COUNTA(B21)=0,"",COUNTIFS(顧客マスター!$B$8:$B$57,B21))))</f>
        <v/>
      </c>
      <c r="H21" s="1" t="str">
        <f aca="false">IF(J21="","",IF(K21&lt;&gt;0,NA(),IF(AND(COUNTA(B21)&gt;0,G21=1),INDEX(顧客マスター!$A$8:$A$57,MATCH(B21,顧客マスター!$B$8:$B$57,0)),"")))</f>
        <v/>
      </c>
      <c r="I21" s="1" t="str">
        <f aca="false">IF(J21="","",IF(K21&lt;&gt;0,NA(),IF(C21="対象外","対象外",IF(照合結果!$E$3&lt;&gt;"確認済","体系未確認",IF(COUNTA(B21)=0,"キー未確認",IF(C21="一致確認","一致確認",IF(G21=0,"候補なし",IF(G21&gt;1,"複数候補",IF(INDEX(顧客マスター!$C$8:$C$57,MATCH(B21,顧客マスター!$B$8:$B$57,0))&lt;&gt;"有効","台帳要確認","単一候補")))))))))</f>
        <v/>
      </c>
      <c r="J21" s="1" t="str">
        <f aca="false">IF(COUNTA(A21:F21)=0,"",IF(NOT(AND(ISTEXT(A21),LEN(A21)=8,EXACT(LEFT(A21,4),"REC-"),ISNUMBER(FIND(MID(A21,5,1)&amp;"x","0x1x2x3x4x5x6x7x8x9x")),ISNUMBER(FIND(MID(A21,6,1)&amp;"x","0x1x2x3x4x5x6x7x8x9x")),ISNUMBER(FIND(MID(A21,7,1)&amp;"x","0x1x2x3x4x5x6x7x8x9x")),ISNUMBER(FIND(MID(A21,8,1)&amp;"x","0x1x2x3x4x5x6x7x8x9x")))),"照合行IDの形式を確認",IF(COUNTIFS($A$8:$A$57,A21)&gt;1,"照合行IDが重複",IF(AND(COUNTA(B21)&gt;0,NOT(AND(ISTEXT(B21),LEN(B21)=8,EXACT(LEFT(B21,4),"CUS-"),ISNUMBER(FIND(MID(B21,5,1)&amp;"x","0x1x2x3x4x5x6x7x8x9x")),ISNUMBER(FIND(MID(B21,6,1)&amp;"x","0x1x2x3x4x5x6x7x8x9x")),ISNUMBER(FIND(MID(B21,7,1)&amp;"x","0x1x2x3x4x5x6x7x8x9x")),ISNUMBER(FIND(MID(B21,8,1)&amp;"x","0x1x2x3x4x5x6x7x8x9x"))))),"照合顧客IDの形式を確認",IF(NOT(OR(C21="未確認",C21="一致確認",C21="対象外")),"確認区分を確認",IF(NOT(IF(ISNUMBER(F21),AND(F21&gt;=43831,F21&lt;73051,F21=INT(F21)),FALSE())),"元記録確認日は時刻なしで必須",IF(F21&gt;照合結果!$B$3,"元記録確認日が基準日より後",IF(AND(C21&lt;&gt;"一致確認",COUNTA(D21:E21)&gt;0),"未確認/対象外の確認先と一致確認日は空欄",IF(AND(C21="一致確認",COUNTA(B21)=0),"一致確認には照合顧客IDが必須",IF(AND(C21="一致確認",NOT(AND(ISTEXT(D21),LEN(D21)=8,EXACT(LEFT(D21,4),"MST-"),ISNUMBER(FIND(MID(D21,5,1)&amp;"x","0x1x2x3x4x5x6x7x8x9x")),ISNUMBER(FIND(MID(D21,6,1)&amp;"x","0x1x2x3x4x5x6x7x8x9x")),ISNUMBER(FIND(MID(D21,7,1)&amp;"x","0x1x2x3x4x5x6x7x8x9x")),ISNUMBER(FIND(MID(D21,8,1)&amp;"x","0x1x2x3x4x5x6x7x8x9x"))))),"確認先行IDの形式を確認",IF(AND(C21="一致確認",COUNTIFS(顧客マスター!$A$8:$A$57,D21)&lt;&gt;1),"確認先行が未登録/重複",IF(IF(C21="一致確認",INDEX(顧客マスター!$B$8:$B$57,MATCH(D21,顧客マスター!$A$8:$A$57,0))&lt;&gt;B21,FALSE()),"確認先の顧客IDが一致しません",IF(IF(C21="一致確認",INDEX(顧客マスター!$C$8:$C$57,MATCH(D21,顧客マスター!$A$8:$A$57,0))&lt;&gt;"有効",FALSE()),"確認先の台帳区分を確認",IF(AND(C21="一致確認",NOT(IF(ISNUMBER(E21),AND(E21&gt;=43831,E21&lt;73051,E21=INT(E21)),FALSE()))),"一致確認日は時刻なしで必須",IF(IF(C21="一致確認",OR(E21&gt;F21,E21&lt;INDEX(顧客マスター!$D$8:$D$57,MATCH(D21,顧客マスター!$A$8:$A$57,0))),FALSE()),"台帳確認日≦一致確認日≦元記録確認日を確認","確認済み")))))))))))))))</f>
        <v/>
      </c>
      <c r="K21" s="1" t="str">
        <f aca="false">IF(J21="","",IF(J21="確認済み",0,1))</f>
        <v/>
      </c>
      <c r="L21" s="1" t="n">
        <f aca="false">IF(COUNTA(A21:F21)=0,IF(AND(J21="",K21="",G21="",H21="",I21=""),0,1),IF(NOT(AND(ISTEXT(J21),J21=IF(COUNTA(A21:F21)=0,"",IF(NOT(AND(ISTEXT(A21),LEN(A21)=8,EXACT(LEFT(A21,4),"REC-"),ISNUMBER(FIND(MID(A21,5,1)&amp;"x","0x1x2x3x4x5x6x7x8x9x")),ISNUMBER(FIND(MID(A21,6,1)&amp;"x","0x1x2x3x4x5x6x7x8x9x")),ISNUMBER(FIND(MID(A21,7,1)&amp;"x","0x1x2x3x4x5x6x7x8x9x")),ISNUMBER(FIND(MID(A21,8,1)&amp;"x","0x1x2x3x4x5x6x7x8x9x")))),"照合行IDの形式を確認",IF(COUNTIFS($A$8:$A$57,A21)&gt;1,"照合行IDが重複",IF(AND(COUNTA(B21)&gt;0,NOT(AND(ISTEXT(B21),LEN(B21)=8,EXACT(LEFT(B21,4),"CUS-"),ISNUMBER(FIND(MID(B21,5,1)&amp;"x","0x1x2x3x4x5x6x7x8x9x")),ISNUMBER(FIND(MID(B21,6,1)&amp;"x","0x1x2x3x4x5x6x7x8x9x")),ISNUMBER(FIND(MID(B21,7,1)&amp;"x","0x1x2x3x4x5x6x7x8x9x")),ISNUMBER(FIND(MID(B21,8,1)&amp;"x","0x1x2x3x4x5x6x7x8x9x"))))),"照合顧客IDの形式を確認",IF(NOT(OR(C21="未確認",C21="一致確認",C21="対象外")),"確認区分を確認",IF(NOT(IF(ISNUMBER(F21),AND(F21&gt;=43831,F21&lt;73051,F21=INT(F21)),FALSE())),"元記録確認日は時刻なしで必須",IF(F21&gt;照合結果!$B$3,"元記録確認日が基準日より後",IF(AND(C21&lt;&gt;"一致確認",COUNTA(D21:E21)&gt;0),"未確認/対象外の確認先と一致確認日は空欄",IF(AND(C21="一致確認",COUNTA(B21)=0),"一致確認には照合顧客IDが必須",IF(AND(C21="一致確認",NOT(AND(ISTEXT(D21),LEN(D21)=8,EXACT(LEFT(D21,4),"MST-"),ISNUMBER(FIND(MID(D21,5,1)&amp;"x","0x1x2x3x4x5x6x7x8x9x")),ISNUMBER(FIND(MID(D21,6,1)&amp;"x","0x1x2x3x4x5x6x7x8x9x")),ISNUMBER(FIND(MID(D21,7,1)&amp;"x","0x1x2x3x4x5x6x7x8x9x")),ISNUMBER(FIND(MID(D21,8,1)&amp;"x","0x1x2x3x4x5x6x7x8x9x"))))),"確認先行IDの形式を確認",IF(AND(C21="一致確認",COUNTIFS(顧客マスター!$A$8:$A$57,D21)&lt;&gt;1),"確認先行が未登録/重複",IF(IF(C21="一致確認",INDEX(顧客マスター!$B$8:$B$57,MATCH(D21,顧客マスター!$A$8:$A$57,0))&lt;&gt;B21,FALSE()),"確認先の顧客IDが一致しません",IF(IF(C21="一致確認",INDEX(顧客マスター!$C$8:$C$57,MATCH(D21,顧客マスター!$A$8:$A$57,0))&lt;&gt;"有効",FALSE()),"確認先の台帳区分を確認",IF(AND(C21="一致確認",NOT(IF(ISNUMBER(E21),AND(E21&gt;=43831,E21&lt;73051,E21=INT(E21)),FALSE()))),"一致確認日は時刻なしで必須",IF(IF(C21="一致確認",OR(E21&gt;F21,E21&lt;INDEX(顧客マスター!$D$8:$D$57,MATCH(D21,顧客マスター!$A$8:$A$57,0))),FALSE()),"台帳確認日≦一致確認日≦元記録確認日を確認","確認済み"))))))))))))))),ISNUMBER(K21),K21=IF(J21="確認済み",0,1))),1,IF(K21&lt;&gt;0,0,IF(AND(IF(COUNTA(B21)=0,ISTEXT(G21),ISNUMBER(G21)),G21=IF(COUNTA(B21)=0,"",COUNTIFS(顧客マスター!$B$8:$B$57,B21)),ISTEXT(H21),H21=IF(AND(COUNTA(B21)&gt;0,G21=1),INDEX(顧客マスター!$A$8:$A$57,MATCH(B21,顧客マスター!$B$8:$B$57,0)),""),ISTEXT(I21),I21=IF(C21="対象外","対象外",IF(照合結果!$E$3&lt;&gt;"確認済","体系未確認",IF(COUNTA(B21)=0,"キー未確認",IF(C21="一致確認","一致確認",IF(G21=0,"候補なし",IF(G21&gt;1,"複数候補",IF(INDEX(顧客マスター!$C$8:$C$57,MATCH(B21,顧客マスター!$B$8:$B$57,0))&lt;&gt;"有効","台帳要確認","単一候補")))))))),0,1))))</f>
        <v>0</v>
      </c>
    </row>
    <row r="22" customFormat="false" ht="30" hidden="false" customHeight="true" outlineLevel="0" collapsed="false">
      <c r="A22" s="13"/>
      <c r="B22" s="13"/>
      <c r="C22" s="14"/>
      <c r="D22" s="13"/>
      <c r="E22" s="3"/>
      <c r="F22" s="3"/>
      <c r="G22" s="1" t="str">
        <f aca="false">IF(J22="","",IF(K22&lt;&gt;0,NA(),IF(COUNTA(B22)=0,"",COUNTIFS(顧客マスター!$B$8:$B$57,B22))))</f>
        <v/>
      </c>
      <c r="H22" s="1" t="str">
        <f aca="false">IF(J22="","",IF(K22&lt;&gt;0,NA(),IF(AND(COUNTA(B22)&gt;0,G22=1),INDEX(顧客マスター!$A$8:$A$57,MATCH(B22,顧客マスター!$B$8:$B$57,0)),"")))</f>
        <v/>
      </c>
      <c r="I22" s="1" t="str">
        <f aca="false">IF(J22="","",IF(K22&lt;&gt;0,NA(),IF(C22="対象外","対象外",IF(照合結果!$E$3&lt;&gt;"確認済","体系未確認",IF(COUNTA(B22)=0,"キー未確認",IF(C22="一致確認","一致確認",IF(G22=0,"候補なし",IF(G22&gt;1,"複数候補",IF(INDEX(顧客マスター!$C$8:$C$57,MATCH(B22,顧客マスター!$B$8:$B$57,0))&lt;&gt;"有効","台帳要確認","単一候補")))))))))</f>
        <v/>
      </c>
      <c r="J22" s="1" t="str">
        <f aca="false">IF(COUNTA(A22:F22)=0,"",IF(NOT(AND(ISTEXT(A22),LEN(A22)=8,EXACT(LEFT(A22,4),"REC-"),ISNUMBER(FIND(MID(A22,5,1)&amp;"x","0x1x2x3x4x5x6x7x8x9x")),ISNUMBER(FIND(MID(A22,6,1)&amp;"x","0x1x2x3x4x5x6x7x8x9x")),ISNUMBER(FIND(MID(A22,7,1)&amp;"x","0x1x2x3x4x5x6x7x8x9x")),ISNUMBER(FIND(MID(A22,8,1)&amp;"x","0x1x2x3x4x5x6x7x8x9x")))),"照合行IDの形式を確認",IF(COUNTIFS($A$8:$A$57,A22)&gt;1,"照合行IDが重複",IF(AND(COUNTA(B22)&gt;0,NOT(AND(ISTEXT(B22),LEN(B22)=8,EXACT(LEFT(B22,4),"CUS-"),ISNUMBER(FIND(MID(B22,5,1)&amp;"x","0x1x2x3x4x5x6x7x8x9x")),ISNUMBER(FIND(MID(B22,6,1)&amp;"x","0x1x2x3x4x5x6x7x8x9x")),ISNUMBER(FIND(MID(B22,7,1)&amp;"x","0x1x2x3x4x5x6x7x8x9x")),ISNUMBER(FIND(MID(B22,8,1)&amp;"x","0x1x2x3x4x5x6x7x8x9x"))))),"照合顧客IDの形式を確認",IF(NOT(OR(C22="未確認",C22="一致確認",C22="対象外")),"確認区分を確認",IF(NOT(IF(ISNUMBER(F22),AND(F22&gt;=43831,F22&lt;73051,F22=INT(F22)),FALSE())),"元記録確認日は時刻なしで必須",IF(F22&gt;照合結果!$B$3,"元記録確認日が基準日より後",IF(AND(C22&lt;&gt;"一致確認",COUNTA(D22:E22)&gt;0),"未確認/対象外の確認先と一致確認日は空欄",IF(AND(C22="一致確認",COUNTA(B22)=0),"一致確認には照合顧客IDが必須",IF(AND(C22="一致確認",NOT(AND(ISTEXT(D22),LEN(D22)=8,EXACT(LEFT(D22,4),"MST-"),ISNUMBER(FIND(MID(D22,5,1)&amp;"x","0x1x2x3x4x5x6x7x8x9x")),ISNUMBER(FIND(MID(D22,6,1)&amp;"x","0x1x2x3x4x5x6x7x8x9x")),ISNUMBER(FIND(MID(D22,7,1)&amp;"x","0x1x2x3x4x5x6x7x8x9x")),ISNUMBER(FIND(MID(D22,8,1)&amp;"x","0x1x2x3x4x5x6x7x8x9x"))))),"確認先行IDの形式を確認",IF(AND(C22="一致確認",COUNTIFS(顧客マスター!$A$8:$A$57,D22)&lt;&gt;1),"確認先行が未登録/重複",IF(IF(C22="一致確認",INDEX(顧客マスター!$B$8:$B$57,MATCH(D22,顧客マスター!$A$8:$A$57,0))&lt;&gt;B22,FALSE()),"確認先の顧客IDが一致しません",IF(IF(C22="一致確認",INDEX(顧客マスター!$C$8:$C$57,MATCH(D22,顧客マスター!$A$8:$A$57,0))&lt;&gt;"有効",FALSE()),"確認先の台帳区分を確認",IF(AND(C22="一致確認",NOT(IF(ISNUMBER(E22),AND(E22&gt;=43831,E22&lt;73051,E22=INT(E22)),FALSE()))),"一致確認日は時刻なしで必須",IF(IF(C22="一致確認",OR(E22&gt;F22,E22&lt;INDEX(顧客マスター!$D$8:$D$57,MATCH(D22,顧客マスター!$A$8:$A$57,0))),FALSE()),"台帳確認日≦一致確認日≦元記録確認日を確認","確認済み")))))))))))))))</f>
        <v/>
      </c>
      <c r="K22" s="1" t="str">
        <f aca="false">IF(J22="","",IF(J22="確認済み",0,1))</f>
        <v/>
      </c>
      <c r="L22" s="1" t="n">
        <f aca="false">IF(COUNTA(A22:F22)=0,IF(AND(J22="",K22="",G22="",H22="",I22=""),0,1),IF(NOT(AND(ISTEXT(J22),J22=IF(COUNTA(A22:F22)=0,"",IF(NOT(AND(ISTEXT(A22),LEN(A22)=8,EXACT(LEFT(A22,4),"REC-"),ISNUMBER(FIND(MID(A22,5,1)&amp;"x","0x1x2x3x4x5x6x7x8x9x")),ISNUMBER(FIND(MID(A22,6,1)&amp;"x","0x1x2x3x4x5x6x7x8x9x")),ISNUMBER(FIND(MID(A22,7,1)&amp;"x","0x1x2x3x4x5x6x7x8x9x")),ISNUMBER(FIND(MID(A22,8,1)&amp;"x","0x1x2x3x4x5x6x7x8x9x")))),"照合行IDの形式を確認",IF(COUNTIFS($A$8:$A$57,A22)&gt;1,"照合行IDが重複",IF(AND(COUNTA(B22)&gt;0,NOT(AND(ISTEXT(B22),LEN(B22)=8,EXACT(LEFT(B22,4),"CUS-"),ISNUMBER(FIND(MID(B22,5,1)&amp;"x","0x1x2x3x4x5x6x7x8x9x")),ISNUMBER(FIND(MID(B22,6,1)&amp;"x","0x1x2x3x4x5x6x7x8x9x")),ISNUMBER(FIND(MID(B22,7,1)&amp;"x","0x1x2x3x4x5x6x7x8x9x")),ISNUMBER(FIND(MID(B22,8,1)&amp;"x","0x1x2x3x4x5x6x7x8x9x"))))),"照合顧客IDの形式を確認",IF(NOT(OR(C22="未確認",C22="一致確認",C22="対象外")),"確認区分を確認",IF(NOT(IF(ISNUMBER(F22),AND(F22&gt;=43831,F22&lt;73051,F22=INT(F22)),FALSE())),"元記録確認日は時刻なしで必須",IF(F22&gt;照合結果!$B$3,"元記録確認日が基準日より後",IF(AND(C22&lt;&gt;"一致確認",COUNTA(D22:E22)&gt;0),"未確認/対象外の確認先と一致確認日は空欄",IF(AND(C22="一致確認",COUNTA(B22)=0),"一致確認には照合顧客IDが必須",IF(AND(C22="一致確認",NOT(AND(ISTEXT(D22),LEN(D22)=8,EXACT(LEFT(D22,4),"MST-"),ISNUMBER(FIND(MID(D22,5,1)&amp;"x","0x1x2x3x4x5x6x7x8x9x")),ISNUMBER(FIND(MID(D22,6,1)&amp;"x","0x1x2x3x4x5x6x7x8x9x")),ISNUMBER(FIND(MID(D22,7,1)&amp;"x","0x1x2x3x4x5x6x7x8x9x")),ISNUMBER(FIND(MID(D22,8,1)&amp;"x","0x1x2x3x4x5x6x7x8x9x"))))),"確認先行IDの形式を確認",IF(AND(C22="一致確認",COUNTIFS(顧客マスター!$A$8:$A$57,D22)&lt;&gt;1),"確認先行が未登録/重複",IF(IF(C22="一致確認",INDEX(顧客マスター!$B$8:$B$57,MATCH(D22,顧客マスター!$A$8:$A$57,0))&lt;&gt;B22,FALSE()),"確認先の顧客IDが一致しません",IF(IF(C22="一致確認",INDEX(顧客マスター!$C$8:$C$57,MATCH(D22,顧客マスター!$A$8:$A$57,0))&lt;&gt;"有効",FALSE()),"確認先の台帳区分を確認",IF(AND(C22="一致確認",NOT(IF(ISNUMBER(E22),AND(E22&gt;=43831,E22&lt;73051,E22=INT(E22)),FALSE()))),"一致確認日は時刻なしで必須",IF(IF(C22="一致確認",OR(E22&gt;F22,E22&lt;INDEX(顧客マスター!$D$8:$D$57,MATCH(D22,顧客マスター!$A$8:$A$57,0))),FALSE()),"台帳確認日≦一致確認日≦元記録確認日を確認","確認済み"))))))))))))))),ISNUMBER(K22),K22=IF(J22="確認済み",0,1))),1,IF(K22&lt;&gt;0,0,IF(AND(IF(COUNTA(B22)=0,ISTEXT(G22),ISNUMBER(G22)),G22=IF(COUNTA(B22)=0,"",COUNTIFS(顧客マスター!$B$8:$B$57,B22)),ISTEXT(H22),H22=IF(AND(COUNTA(B22)&gt;0,G22=1),INDEX(顧客マスター!$A$8:$A$57,MATCH(B22,顧客マスター!$B$8:$B$57,0)),""),ISTEXT(I22),I22=IF(C22="対象外","対象外",IF(照合結果!$E$3&lt;&gt;"確認済","体系未確認",IF(COUNTA(B22)=0,"キー未確認",IF(C22="一致確認","一致確認",IF(G22=0,"候補なし",IF(G22&gt;1,"複数候補",IF(INDEX(顧客マスター!$C$8:$C$57,MATCH(B22,顧客マスター!$B$8:$B$57,0))&lt;&gt;"有効","台帳要確認","単一候補")))))))),0,1))))</f>
        <v>0</v>
      </c>
    </row>
    <row r="23" customFormat="false" ht="30" hidden="false" customHeight="true" outlineLevel="0" collapsed="false">
      <c r="A23" s="13"/>
      <c r="B23" s="13"/>
      <c r="C23" s="14"/>
      <c r="D23" s="13"/>
      <c r="E23" s="3"/>
      <c r="F23" s="3"/>
      <c r="G23" s="1" t="str">
        <f aca="false">IF(J23="","",IF(K23&lt;&gt;0,NA(),IF(COUNTA(B23)=0,"",COUNTIFS(顧客マスター!$B$8:$B$57,B23))))</f>
        <v/>
      </c>
      <c r="H23" s="1" t="str">
        <f aca="false">IF(J23="","",IF(K23&lt;&gt;0,NA(),IF(AND(COUNTA(B23)&gt;0,G23=1),INDEX(顧客マスター!$A$8:$A$57,MATCH(B23,顧客マスター!$B$8:$B$57,0)),"")))</f>
        <v/>
      </c>
      <c r="I23" s="1" t="str">
        <f aca="false">IF(J23="","",IF(K23&lt;&gt;0,NA(),IF(C23="対象外","対象外",IF(照合結果!$E$3&lt;&gt;"確認済","体系未確認",IF(COUNTA(B23)=0,"キー未確認",IF(C23="一致確認","一致確認",IF(G23=0,"候補なし",IF(G23&gt;1,"複数候補",IF(INDEX(顧客マスター!$C$8:$C$57,MATCH(B23,顧客マスター!$B$8:$B$57,0))&lt;&gt;"有効","台帳要確認","単一候補")))))))))</f>
        <v/>
      </c>
      <c r="J23" s="1" t="str">
        <f aca="false">IF(COUNTA(A23:F23)=0,"",IF(NOT(AND(ISTEXT(A23),LEN(A23)=8,EXACT(LEFT(A23,4),"REC-"),ISNUMBER(FIND(MID(A23,5,1)&amp;"x","0x1x2x3x4x5x6x7x8x9x")),ISNUMBER(FIND(MID(A23,6,1)&amp;"x","0x1x2x3x4x5x6x7x8x9x")),ISNUMBER(FIND(MID(A23,7,1)&amp;"x","0x1x2x3x4x5x6x7x8x9x")),ISNUMBER(FIND(MID(A23,8,1)&amp;"x","0x1x2x3x4x5x6x7x8x9x")))),"照合行IDの形式を確認",IF(COUNTIFS($A$8:$A$57,A23)&gt;1,"照合行IDが重複",IF(AND(COUNTA(B23)&gt;0,NOT(AND(ISTEXT(B23),LEN(B23)=8,EXACT(LEFT(B23,4),"CUS-"),ISNUMBER(FIND(MID(B23,5,1)&amp;"x","0x1x2x3x4x5x6x7x8x9x")),ISNUMBER(FIND(MID(B23,6,1)&amp;"x","0x1x2x3x4x5x6x7x8x9x")),ISNUMBER(FIND(MID(B23,7,1)&amp;"x","0x1x2x3x4x5x6x7x8x9x")),ISNUMBER(FIND(MID(B23,8,1)&amp;"x","0x1x2x3x4x5x6x7x8x9x"))))),"照合顧客IDの形式を確認",IF(NOT(OR(C23="未確認",C23="一致確認",C23="対象外")),"確認区分を確認",IF(NOT(IF(ISNUMBER(F23),AND(F23&gt;=43831,F23&lt;73051,F23=INT(F23)),FALSE())),"元記録確認日は時刻なしで必須",IF(F23&gt;照合結果!$B$3,"元記録確認日が基準日より後",IF(AND(C23&lt;&gt;"一致確認",COUNTA(D23:E23)&gt;0),"未確認/対象外の確認先と一致確認日は空欄",IF(AND(C23="一致確認",COUNTA(B23)=0),"一致確認には照合顧客IDが必須",IF(AND(C23="一致確認",NOT(AND(ISTEXT(D23),LEN(D23)=8,EXACT(LEFT(D23,4),"MST-"),ISNUMBER(FIND(MID(D23,5,1)&amp;"x","0x1x2x3x4x5x6x7x8x9x")),ISNUMBER(FIND(MID(D23,6,1)&amp;"x","0x1x2x3x4x5x6x7x8x9x")),ISNUMBER(FIND(MID(D23,7,1)&amp;"x","0x1x2x3x4x5x6x7x8x9x")),ISNUMBER(FIND(MID(D23,8,1)&amp;"x","0x1x2x3x4x5x6x7x8x9x"))))),"確認先行IDの形式を確認",IF(AND(C23="一致確認",COUNTIFS(顧客マスター!$A$8:$A$57,D23)&lt;&gt;1),"確認先行が未登録/重複",IF(IF(C23="一致確認",INDEX(顧客マスター!$B$8:$B$57,MATCH(D23,顧客マスター!$A$8:$A$57,0))&lt;&gt;B23,FALSE()),"確認先の顧客IDが一致しません",IF(IF(C23="一致確認",INDEX(顧客マスター!$C$8:$C$57,MATCH(D23,顧客マスター!$A$8:$A$57,0))&lt;&gt;"有効",FALSE()),"確認先の台帳区分を確認",IF(AND(C23="一致確認",NOT(IF(ISNUMBER(E23),AND(E23&gt;=43831,E23&lt;73051,E23=INT(E23)),FALSE()))),"一致確認日は時刻なしで必須",IF(IF(C23="一致確認",OR(E23&gt;F23,E23&lt;INDEX(顧客マスター!$D$8:$D$57,MATCH(D23,顧客マスター!$A$8:$A$57,0))),FALSE()),"台帳確認日≦一致確認日≦元記録確認日を確認","確認済み")))))))))))))))</f>
        <v/>
      </c>
      <c r="K23" s="1" t="str">
        <f aca="false">IF(J23="","",IF(J23="確認済み",0,1))</f>
        <v/>
      </c>
      <c r="L23" s="1" t="n">
        <f aca="false">IF(COUNTA(A23:F23)=0,IF(AND(J23="",K23="",G23="",H23="",I23=""),0,1),IF(NOT(AND(ISTEXT(J23),J23=IF(COUNTA(A23:F23)=0,"",IF(NOT(AND(ISTEXT(A23),LEN(A23)=8,EXACT(LEFT(A23,4),"REC-"),ISNUMBER(FIND(MID(A23,5,1)&amp;"x","0x1x2x3x4x5x6x7x8x9x")),ISNUMBER(FIND(MID(A23,6,1)&amp;"x","0x1x2x3x4x5x6x7x8x9x")),ISNUMBER(FIND(MID(A23,7,1)&amp;"x","0x1x2x3x4x5x6x7x8x9x")),ISNUMBER(FIND(MID(A23,8,1)&amp;"x","0x1x2x3x4x5x6x7x8x9x")))),"照合行IDの形式を確認",IF(COUNTIFS($A$8:$A$57,A23)&gt;1,"照合行IDが重複",IF(AND(COUNTA(B23)&gt;0,NOT(AND(ISTEXT(B23),LEN(B23)=8,EXACT(LEFT(B23,4),"CUS-"),ISNUMBER(FIND(MID(B23,5,1)&amp;"x","0x1x2x3x4x5x6x7x8x9x")),ISNUMBER(FIND(MID(B23,6,1)&amp;"x","0x1x2x3x4x5x6x7x8x9x")),ISNUMBER(FIND(MID(B23,7,1)&amp;"x","0x1x2x3x4x5x6x7x8x9x")),ISNUMBER(FIND(MID(B23,8,1)&amp;"x","0x1x2x3x4x5x6x7x8x9x"))))),"照合顧客IDの形式を確認",IF(NOT(OR(C23="未確認",C23="一致確認",C23="対象外")),"確認区分を確認",IF(NOT(IF(ISNUMBER(F23),AND(F23&gt;=43831,F23&lt;73051,F23=INT(F23)),FALSE())),"元記録確認日は時刻なしで必須",IF(F23&gt;照合結果!$B$3,"元記録確認日が基準日より後",IF(AND(C23&lt;&gt;"一致確認",COUNTA(D23:E23)&gt;0),"未確認/対象外の確認先と一致確認日は空欄",IF(AND(C23="一致確認",COUNTA(B23)=0),"一致確認には照合顧客IDが必須",IF(AND(C23="一致確認",NOT(AND(ISTEXT(D23),LEN(D23)=8,EXACT(LEFT(D23,4),"MST-"),ISNUMBER(FIND(MID(D23,5,1)&amp;"x","0x1x2x3x4x5x6x7x8x9x")),ISNUMBER(FIND(MID(D23,6,1)&amp;"x","0x1x2x3x4x5x6x7x8x9x")),ISNUMBER(FIND(MID(D23,7,1)&amp;"x","0x1x2x3x4x5x6x7x8x9x")),ISNUMBER(FIND(MID(D23,8,1)&amp;"x","0x1x2x3x4x5x6x7x8x9x"))))),"確認先行IDの形式を確認",IF(AND(C23="一致確認",COUNTIFS(顧客マスター!$A$8:$A$57,D23)&lt;&gt;1),"確認先行が未登録/重複",IF(IF(C23="一致確認",INDEX(顧客マスター!$B$8:$B$57,MATCH(D23,顧客マスター!$A$8:$A$57,0))&lt;&gt;B23,FALSE()),"確認先の顧客IDが一致しません",IF(IF(C23="一致確認",INDEX(顧客マスター!$C$8:$C$57,MATCH(D23,顧客マスター!$A$8:$A$57,0))&lt;&gt;"有効",FALSE()),"確認先の台帳区分を確認",IF(AND(C23="一致確認",NOT(IF(ISNUMBER(E23),AND(E23&gt;=43831,E23&lt;73051,E23=INT(E23)),FALSE()))),"一致確認日は時刻なしで必須",IF(IF(C23="一致確認",OR(E23&gt;F23,E23&lt;INDEX(顧客マスター!$D$8:$D$57,MATCH(D23,顧客マスター!$A$8:$A$57,0))),FALSE()),"台帳確認日≦一致確認日≦元記録確認日を確認","確認済み"))))))))))))))),ISNUMBER(K23),K23=IF(J23="確認済み",0,1))),1,IF(K23&lt;&gt;0,0,IF(AND(IF(COUNTA(B23)=0,ISTEXT(G23),ISNUMBER(G23)),G23=IF(COUNTA(B23)=0,"",COUNTIFS(顧客マスター!$B$8:$B$57,B23)),ISTEXT(H23),H23=IF(AND(COUNTA(B23)&gt;0,G23=1),INDEX(顧客マスター!$A$8:$A$57,MATCH(B23,顧客マスター!$B$8:$B$57,0)),""),ISTEXT(I23),I23=IF(C23="対象外","対象外",IF(照合結果!$E$3&lt;&gt;"確認済","体系未確認",IF(COUNTA(B23)=0,"キー未確認",IF(C23="一致確認","一致確認",IF(G23=0,"候補なし",IF(G23&gt;1,"複数候補",IF(INDEX(顧客マスター!$C$8:$C$57,MATCH(B23,顧客マスター!$B$8:$B$57,0))&lt;&gt;"有効","台帳要確認","単一候補")))))))),0,1))))</f>
        <v>0</v>
      </c>
    </row>
    <row r="24" customFormat="false" ht="30" hidden="false" customHeight="true" outlineLevel="0" collapsed="false">
      <c r="A24" s="13"/>
      <c r="B24" s="13"/>
      <c r="C24" s="14"/>
      <c r="D24" s="13"/>
      <c r="E24" s="3"/>
      <c r="F24" s="3"/>
      <c r="G24" s="1" t="str">
        <f aca="false">IF(J24="","",IF(K24&lt;&gt;0,NA(),IF(COUNTA(B24)=0,"",COUNTIFS(顧客マスター!$B$8:$B$57,B24))))</f>
        <v/>
      </c>
      <c r="H24" s="1" t="str">
        <f aca="false">IF(J24="","",IF(K24&lt;&gt;0,NA(),IF(AND(COUNTA(B24)&gt;0,G24=1),INDEX(顧客マスター!$A$8:$A$57,MATCH(B24,顧客マスター!$B$8:$B$57,0)),"")))</f>
        <v/>
      </c>
      <c r="I24" s="1" t="str">
        <f aca="false">IF(J24="","",IF(K24&lt;&gt;0,NA(),IF(C24="対象外","対象外",IF(照合結果!$E$3&lt;&gt;"確認済","体系未確認",IF(COUNTA(B24)=0,"キー未確認",IF(C24="一致確認","一致確認",IF(G24=0,"候補なし",IF(G24&gt;1,"複数候補",IF(INDEX(顧客マスター!$C$8:$C$57,MATCH(B24,顧客マスター!$B$8:$B$57,0))&lt;&gt;"有効","台帳要確認","単一候補")))))))))</f>
        <v/>
      </c>
      <c r="J24" s="1" t="str">
        <f aca="false">IF(COUNTA(A24:F24)=0,"",IF(NOT(AND(ISTEXT(A24),LEN(A24)=8,EXACT(LEFT(A24,4),"REC-"),ISNUMBER(FIND(MID(A24,5,1)&amp;"x","0x1x2x3x4x5x6x7x8x9x")),ISNUMBER(FIND(MID(A24,6,1)&amp;"x","0x1x2x3x4x5x6x7x8x9x")),ISNUMBER(FIND(MID(A24,7,1)&amp;"x","0x1x2x3x4x5x6x7x8x9x")),ISNUMBER(FIND(MID(A24,8,1)&amp;"x","0x1x2x3x4x5x6x7x8x9x")))),"照合行IDの形式を確認",IF(COUNTIFS($A$8:$A$57,A24)&gt;1,"照合行IDが重複",IF(AND(COUNTA(B24)&gt;0,NOT(AND(ISTEXT(B24),LEN(B24)=8,EXACT(LEFT(B24,4),"CUS-"),ISNUMBER(FIND(MID(B24,5,1)&amp;"x","0x1x2x3x4x5x6x7x8x9x")),ISNUMBER(FIND(MID(B24,6,1)&amp;"x","0x1x2x3x4x5x6x7x8x9x")),ISNUMBER(FIND(MID(B24,7,1)&amp;"x","0x1x2x3x4x5x6x7x8x9x")),ISNUMBER(FIND(MID(B24,8,1)&amp;"x","0x1x2x3x4x5x6x7x8x9x"))))),"照合顧客IDの形式を確認",IF(NOT(OR(C24="未確認",C24="一致確認",C24="対象外")),"確認区分を確認",IF(NOT(IF(ISNUMBER(F24),AND(F24&gt;=43831,F24&lt;73051,F24=INT(F24)),FALSE())),"元記録確認日は時刻なしで必須",IF(F24&gt;照合結果!$B$3,"元記録確認日が基準日より後",IF(AND(C24&lt;&gt;"一致確認",COUNTA(D24:E24)&gt;0),"未確認/対象外の確認先と一致確認日は空欄",IF(AND(C24="一致確認",COUNTA(B24)=0),"一致確認には照合顧客IDが必須",IF(AND(C24="一致確認",NOT(AND(ISTEXT(D24),LEN(D24)=8,EXACT(LEFT(D24,4),"MST-"),ISNUMBER(FIND(MID(D24,5,1)&amp;"x","0x1x2x3x4x5x6x7x8x9x")),ISNUMBER(FIND(MID(D24,6,1)&amp;"x","0x1x2x3x4x5x6x7x8x9x")),ISNUMBER(FIND(MID(D24,7,1)&amp;"x","0x1x2x3x4x5x6x7x8x9x")),ISNUMBER(FIND(MID(D24,8,1)&amp;"x","0x1x2x3x4x5x6x7x8x9x"))))),"確認先行IDの形式を確認",IF(AND(C24="一致確認",COUNTIFS(顧客マスター!$A$8:$A$57,D24)&lt;&gt;1),"確認先行が未登録/重複",IF(IF(C24="一致確認",INDEX(顧客マスター!$B$8:$B$57,MATCH(D24,顧客マスター!$A$8:$A$57,0))&lt;&gt;B24,FALSE()),"確認先の顧客IDが一致しません",IF(IF(C24="一致確認",INDEX(顧客マスター!$C$8:$C$57,MATCH(D24,顧客マスター!$A$8:$A$57,0))&lt;&gt;"有効",FALSE()),"確認先の台帳区分を確認",IF(AND(C24="一致確認",NOT(IF(ISNUMBER(E24),AND(E24&gt;=43831,E24&lt;73051,E24=INT(E24)),FALSE()))),"一致確認日は時刻なしで必須",IF(IF(C24="一致確認",OR(E24&gt;F24,E24&lt;INDEX(顧客マスター!$D$8:$D$57,MATCH(D24,顧客マスター!$A$8:$A$57,0))),FALSE()),"台帳確認日≦一致確認日≦元記録確認日を確認","確認済み")))))))))))))))</f>
        <v/>
      </c>
      <c r="K24" s="1" t="str">
        <f aca="false">IF(J24="","",IF(J24="確認済み",0,1))</f>
        <v/>
      </c>
      <c r="L24" s="1" t="n">
        <f aca="false">IF(COUNTA(A24:F24)=0,IF(AND(J24="",K24="",G24="",H24="",I24=""),0,1),IF(NOT(AND(ISTEXT(J24),J24=IF(COUNTA(A24:F24)=0,"",IF(NOT(AND(ISTEXT(A24),LEN(A24)=8,EXACT(LEFT(A24,4),"REC-"),ISNUMBER(FIND(MID(A24,5,1)&amp;"x","0x1x2x3x4x5x6x7x8x9x")),ISNUMBER(FIND(MID(A24,6,1)&amp;"x","0x1x2x3x4x5x6x7x8x9x")),ISNUMBER(FIND(MID(A24,7,1)&amp;"x","0x1x2x3x4x5x6x7x8x9x")),ISNUMBER(FIND(MID(A24,8,1)&amp;"x","0x1x2x3x4x5x6x7x8x9x")))),"照合行IDの形式を確認",IF(COUNTIFS($A$8:$A$57,A24)&gt;1,"照合行IDが重複",IF(AND(COUNTA(B24)&gt;0,NOT(AND(ISTEXT(B24),LEN(B24)=8,EXACT(LEFT(B24,4),"CUS-"),ISNUMBER(FIND(MID(B24,5,1)&amp;"x","0x1x2x3x4x5x6x7x8x9x")),ISNUMBER(FIND(MID(B24,6,1)&amp;"x","0x1x2x3x4x5x6x7x8x9x")),ISNUMBER(FIND(MID(B24,7,1)&amp;"x","0x1x2x3x4x5x6x7x8x9x")),ISNUMBER(FIND(MID(B24,8,1)&amp;"x","0x1x2x3x4x5x6x7x8x9x"))))),"照合顧客IDの形式を確認",IF(NOT(OR(C24="未確認",C24="一致確認",C24="対象外")),"確認区分を確認",IF(NOT(IF(ISNUMBER(F24),AND(F24&gt;=43831,F24&lt;73051,F24=INT(F24)),FALSE())),"元記録確認日は時刻なしで必須",IF(F24&gt;照合結果!$B$3,"元記録確認日が基準日より後",IF(AND(C24&lt;&gt;"一致確認",COUNTA(D24:E24)&gt;0),"未確認/対象外の確認先と一致確認日は空欄",IF(AND(C24="一致確認",COUNTA(B24)=0),"一致確認には照合顧客IDが必須",IF(AND(C24="一致確認",NOT(AND(ISTEXT(D24),LEN(D24)=8,EXACT(LEFT(D24,4),"MST-"),ISNUMBER(FIND(MID(D24,5,1)&amp;"x","0x1x2x3x4x5x6x7x8x9x")),ISNUMBER(FIND(MID(D24,6,1)&amp;"x","0x1x2x3x4x5x6x7x8x9x")),ISNUMBER(FIND(MID(D24,7,1)&amp;"x","0x1x2x3x4x5x6x7x8x9x")),ISNUMBER(FIND(MID(D24,8,1)&amp;"x","0x1x2x3x4x5x6x7x8x9x"))))),"確認先行IDの形式を確認",IF(AND(C24="一致確認",COUNTIFS(顧客マスター!$A$8:$A$57,D24)&lt;&gt;1),"確認先行が未登録/重複",IF(IF(C24="一致確認",INDEX(顧客マスター!$B$8:$B$57,MATCH(D24,顧客マスター!$A$8:$A$57,0))&lt;&gt;B24,FALSE()),"確認先の顧客IDが一致しません",IF(IF(C24="一致確認",INDEX(顧客マスター!$C$8:$C$57,MATCH(D24,顧客マスター!$A$8:$A$57,0))&lt;&gt;"有効",FALSE()),"確認先の台帳区分を確認",IF(AND(C24="一致確認",NOT(IF(ISNUMBER(E24),AND(E24&gt;=43831,E24&lt;73051,E24=INT(E24)),FALSE()))),"一致確認日は時刻なしで必須",IF(IF(C24="一致確認",OR(E24&gt;F24,E24&lt;INDEX(顧客マスター!$D$8:$D$57,MATCH(D24,顧客マスター!$A$8:$A$57,0))),FALSE()),"台帳確認日≦一致確認日≦元記録確認日を確認","確認済み"))))))))))))))),ISNUMBER(K24),K24=IF(J24="確認済み",0,1))),1,IF(K24&lt;&gt;0,0,IF(AND(IF(COUNTA(B24)=0,ISTEXT(G24),ISNUMBER(G24)),G24=IF(COUNTA(B24)=0,"",COUNTIFS(顧客マスター!$B$8:$B$57,B24)),ISTEXT(H24),H24=IF(AND(COUNTA(B24)&gt;0,G24=1),INDEX(顧客マスター!$A$8:$A$57,MATCH(B24,顧客マスター!$B$8:$B$57,0)),""),ISTEXT(I24),I24=IF(C24="対象外","対象外",IF(照合結果!$E$3&lt;&gt;"確認済","体系未確認",IF(COUNTA(B24)=0,"キー未確認",IF(C24="一致確認","一致確認",IF(G24=0,"候補なし",IF(G24&gt;1,"複数候補",IF(INDEX(顧客マスター!$C$8:$C$57,MATCH(B24,顧客マスター!$B$8:$B$57,0))&lt;&gt;"有効","台帳要確認","単一候補")))))))),0,1))))</f>
        <v>0</v>
      </c>
    </row>
    <row r="25" customFormat="false" ht="30" hidden="false" customHeight="true" outlineLevel="0" collapsed="false">
      <c r="A25" s="13"/>
      <c r="B25" s="13"/>
      <c r="C25" s="14"/>
      <c r="D25" s="13"/>
      <c r="E25" s="3"/>
      <c r="F25" s="3"/>
      <c r="G25" s="1" t="str">
        <f aca="false">IF(J25="","",IF(K25&lt;&gt;0,NA(),IF(COUNTA(B25)=0,"",COUNTIFS(顧客マスター!$B$8:$B$57,B25))))</f>
        <v/>
      </c>
      <c r="H25" s="1" t="str">
        <f aca="false">IF(J25="","",IF(K25&lt;&gt;0,NA(),IF(AND(COUNTA(B25)&gt;0,G25=1),INDEX(顧客マスター!$A$8:$A$57,MATCH(B25,顧客マスター!$B$8:$B$57,0)),"")))</f>
        <v/>
      </c>
      <c r="I25" s="1" t="str">
        <f aca="false">IF(J25="","",IF(K25&lt;&gt;0,NA(),IF(C25="対象外","対象外",IF(照合結果!$E$3&lt;&gt;"確認済","体系未確認",IF(COUNTA(B25)=0,"キー未確認",IF(C25="一致確認","一致確認",IF(G25=0,"候補なし",IF(G25&gt;1,"複数候補",IF(INDEX(顧客マスター!$C$8:$C$57,MATCH(B25,顧客マスター!$B$8:$B$57,0))&lt;&gt;"有効","台帳要確認","単一候補")))))))))</f>
        <v/>
      </c>
      <c r="J25" s="1" t="str">
        <f aca="false">IF(COUNTA(A25:F25)=0,"",IF(NOT(AND(ISTEXT(A25),LEN(A25)=8,EXACT(LEFT(A25,4),"REC-"),ISNUMBER(FIND(MID(A25,5,1)&amp;"x","0x1x2x3x4x5x6x7x8x9x")),ISNUMBER(FIND(MID(A25,6,1)&amp;"x","0x1x2x3x4x5x6x7x8x9x")),ISNUMBER(FIND(MID(A25,7,1)&amp;"x","0x1x2x3x4x5x6x7x8x9x")),ISNUMBER(FIND(MID(A25,8,1)&amp;"x","0x1x2x3x4x5x6x7x8x9x")))),"照合行IDの形式を確認",IF(COUNTIFS($A$8:$A$57,A25)&gt;1,"照合行IDが重複",IF(AND(COUNTA(B25)&gt;0,NOT(AND(ISTEXT(B25),LEN(B25)=8,EXACT(LEFT(B25,4),"CUS-"),ISNUMBER(FIND(MID(B25,5,1)&amp;"x","0x1x2x3x4x5x6x7x8x9x")),ISNUMBER(FIND(MID(B25,6,1)&amp;"x","0x1x2x3x4x5x6x7x8x9x")),ISNUMBER(FIND(MID(B25,7,1)&amp;"x","0x1x2x3x4x5x6x7x8x9x")),ISNUMBER(FIND(MID(B25,8,1)&amp;"x","0x1x2x3x4x5x6x7x8x9x"))))),"照合顧客IDの形式を確認",IF(NOT(OR(C25="未確認",C25="一致確認",C25="対象外")),"確認区分を確認",IF(NOT(IF(ISNUMBER(F25),AND(F25&gt;=43831,F25&lt;73051,F25=INT(F25)),FALSE())),"元記録確認日は時刻なしで必須",IF(F25&gt;照合結果!$B$3,"元記録確認日が基準日より後",IF(AND(C25&lt;&gt;"一致確認",COUNTA(D25:E25)&gt;0),"未確認/対象外の確認先と一致確認日は空欄",IF(AND(C25="一致確認",COUNTA(B25)=0),"一致確認には照合顧客IDが必須",IF(AND(C25="一致確認",NOT(AND(ISTEXT(D25),LEN(D25)=8,EXACT(LEFT(D25,4),"MST-"),ISNUMBER(FIND(MID(D25,5,1)&amp;"x","0x1x2x3x4x5x6x7x8x9x")),ISNUMBER(FIND(MID(D25,6,1)&amp;"x","0x1x2x3x4x5x6x7x8x9x")),ISNUMBER(FIND(MID(D25,7,1)&amp;"x","0x1x2x3x4x5x6x7x8x9x")),ISNUMBER(FIND(MID(D25,8,1)&amp;"x","0x1x2x3x4x5x6x7x8x9x"))))),"確認先行IDの形式を確認",IF(AND(C25="一致確認",COUNTIFS(顧客マスター!$A$8:$A$57,D25)&lt;&gt;1),"確認先行が未登録/重複",IF(IF(C25="一致確認",INDEX(顧客マスター!$B$8:$B$57,MATCH(D25,顧客マスター!$A$8:$A$57,0))&lt;&gt;B25,FALSE()),"確認先の顧客IDが一致しません",IF(IF(C25="一致確認",INDEX(顧客マスター!$C$8:$C$57,MATCH(D25,顧客マスター!$A$8:$A$57,0))&lt;&gt;"有効",FALSE()),"確認先の台帳区分を確認",IF(AND(C25="一致確認",NOT(IF(ISNUMBER(E25),AND(E25&gt;=43831,E25&lt;73051,E25=INT(E25)),FALSE()))),"一致確認日は時刻なしで必須",IF(IF(C25="一致確認",OR(E25&gt;F25,E25&lt;INDEX(顧客マスター!$D$8:$D$57,MATCH(D25,顧客マスター!$A$8:$A$57,0))),FALSE()),"台帳確認日≦一致確認日≦元記録確認日を確認","確認済み")))))))))))))))</f>
        <v/>
      </c>
      <c r="K25" s="1" t="str">
        <f aca="false">IF(J25="","",IF(J25="確認済み",0,1))</f>
        <v/>
      </c>
      <c r="L25" s="1" t="n">
        <f aca="false">IF(COUNTA(A25:F25)=0,IF(AND(J25="",K25="",G25="",H25="",I25=""),0,1),IF(NOT(AND(ISTEXT(J25),J25=IF(COUNTA(A25:F25)=0,"",IF(NOT(AND(ISTEXT(A25),LEN(A25)=8,EXACT(LEFT(A25,4),"REC-"),ISNUMBER(FIND(MID(A25,5,1)&amp;"x","0x1x2x3x4x5x6x7x8x9x")),ISNUMBER(FIND(MID(A25,6,1)&amp;"x","0x1x2x3x4x5x6x7x8x9x")),ISNUMBER(FIND(MID(A25,7,1)&amp;"x","0x1x2x3x4x5x6x7x8x9x")),ISNUMBER(FIND(MID(A25,8,1)&amp;"x","0x1x2x3x4x5x6x7x8x9x")))),"照合行IDの形式を確認",IF(COUNTIFS($A$8:$A$57,A25)&gt;1,"照合行IDが重複",IF(AND(COUNTA(B25)&gt;0,NOT(AND(ISTEXT(B25),LEN(B25)=8,EXACT(LEFT(B25,4),"CUS-"),ISNUMBER(FIND(MID(B25,5,1)&amp;"x","0x1x2x3x4x5x6x7x8x9x")),ISNUMBER(FIND(MID(B25,6,1)&amp;"x","0x1x2x3x4x5x6x7x8x9x")),ISNUMBER(FIND(MID(B25,7,1)&amp;"x","0x1x2x3x4x5x6x7x8x9x")),ISNUMBER(FIND(MID(B25,8,1)&amp;"x","0x1x2x3x4x5x6x7x8x9x"))))),"照合顧客IDの形式を確認",IF(NOT(OR(C25="未確認",C25="一致確認",C25="対象外")),"確認区分を確認",IF(NOT(IF(ISNUMBER(F25),AND(F25&gt;=43831,F25&lt;73051,F25=INT(F25)),FALSE())),"元記録確認日は時刻なしで必須",IF(F25&gt;照合結果!$B$3,"元記録確認日が基準日より後",IF(AND(C25&lt;&gt;"一致確認",COUNTA(D25:E25)&gt;0),"未確認/対象外の確認先と一致確認日は空欄",IF(AND(C25="一致確認",COUNTA(B25)=0),"一致確認には照合顧客IDが必須",IF(AND(C25="一致確認",NOT(AND(ISTEXT(D25),LEN(D25)=8,EXACT(LEFT(D25,4),"MST-"),ISNUMBER(FIND(MID(D25,5,1)&amp;"x","0x1x2x3x4x5x6x7x8x9x")),ISNUMBER(FIND(MID(D25,6,1)&amp;"x","0x1x2x3x4x5x6x7x8x9x")),ISNUMBER(FIND(MID(D25,7,1)&amp;"x","0x1x2x3x4x5x6x7x8x9x")),ISNUMBER(FIND(MID(D25,8,1)&amp;"x","0x1x2x3x4x5x6x7x8x9x"))))),"確認先行IDの形式を確認",IF(AND(C25="一致確認",COUNTIFS(顧客マスター!$A$8:$A$57,D25)&lt;&gt;1),"確認先行が未登録/重複",IF(IF(C25="一致確認",INDEX(顧客マスター!$B$8:$B$57,MATCH(D25,顧客マスター!$A$8:$A$57,0))&lt;&gt;B25,FALSE()),"確認先の顧客IDが一致しません",IF(IF(C25="一致確認",INDEX(顧客マスター!$C$8:$C$57,MATCH(D25,顧客マスター!$A$8:$A$57,0))&lt;&gt;"有効",FALSE()),"確認先の台帳区分を確認",IF(AND(C25="一致確認",NOT(IF(ISNUMBER(E25),AND(E25&gt;=43831,E25&lt;73051,E25=INT(E25)),FALSE()))),"一致確認日は時刻なしで必須",IF(IF(C25="一致確認",OR(E25&gt;F25,E25&lt;INDEX(顧客マスター!$D$8:$D$57,MATCH(D25,顧客マスター!$A$8:$A$57,0))),FALSE()),"台帳確認日≦一致確認日≦元記録確認日を確認","確認済み"))))))))))))))),ISNUMBER(K25),K25=IF(J25="確認済み",0,1))),1,IF(K25&lt;&gt;0,0,IF(AND(IF(COUNTA(B25)=0,ISTEXT(G25),ISNUMBER(G25)),G25=IF(COUNTA(B25)=0,"",COUNTIFS(顧客マスター!$B$8:$B$57,B25)),ISTEXT(H25),H25=IF(AND(COUNTA(B25)&gt;0,G25=1),INDEX(顧客マスター!$A$8:$A$57,MATCH(B25,顧客マスター!$B$8:$B$57,0)),""),ISTEXT(I25),I25=IF(C25="対象外","対象外",IF(照合結果!$E$3&lt;&gt;"確認済","体系未確認",IF(COUNTA(B25)=0,"キー未確認",IF(C25="一致確認","一致確認",IF(G25=0,"候補なし",IF(G25&gt;1,"複数候補",IF(INDEX(顧客マスター!$C$8:$C$57,MATCH(B25,顧客マスター!$B$8:$B$57,0))&lt;&gt;"有効","台帳要確認","単一候補")))))))),0,1))))</f>
        <v>0</v>
      </c>
    </row>
    <row r="26" customFormat="false" ht="30" hidden="false" customHeight="true" outlineLevel="0" collapsed="false">
      <c r="A26" s="13"/>
      <c r="B26" s="13"/>
      <c r="C26" s="14"/>
      <c r="D26" s="13"/>
      <c r="E26" s="3"/>
      <c r="F26" s="3"/>
      <c r="G26" s="1" t="str">
        <f aca="false">IF(J26="","",IF(K26&lt;&gt;0,NA(),IF(COUNTA(B26)=0,"",COUNTIFS(顧客マスター!$B$8:$B$57,B26))))</f>
        <v/>
      </c>
      <c r="H26" s="1" t="str">
        <f aca="false">IF(J26="","",IF(K26&lt;&gt;0,NA(),IF(AND(COUNTA(B26)&gt;0,G26=1),INDEX(顧客マスター!$A$8:$A$57,MATCH(B26,顧客マスター!$B$8:$B$57,0)),"")))</f>
        <v/>
      </c>
      <c r="I26" s="1" t="str">
        <f aca="false">IF(J26="","",IF(K26&lt;&gt;0,NA(),IF(C26="対象外","対象外",IF(照合結果!$E$3&lt;&gt;"確認済","体系未確認",IF(COUNTA(B26)=0,"キー未確認",IF(C26="一致確認","一致確認",IF(G26=0,"候補なし",IF(G26&gt;1,"複数候補",IF(INDEX(顧客マスター!$C$8:$C$57,MATCH(B26,顧客マスター!$B$8:$B$57,0))&lt;&gt;"有効","台帳要確認","単一候補")))))))))</f>
        <v/>
      </c>
      <c r="J26" s="1" t="str">
        <f aca="false">IF(COUNTA(A26:F26)=0,"",IF(NOT(AND(ISTEXT(A26),LEN(A26)=8,EXACT(LEFT(A26,4),"REC-"),ISNUMBER(FIND(MID(A26,5,1)&amp;"x","0x1x2x3x4x5x6x7x8x9x")),ISNUMBER(FIND(MID(A26,6,1)&amp;"x","0x1x2x3x4x5x6x7x8x9x")),ISNUMBER(FIND(MID(A26,7,1)&amp;"x","0x1x2x3x4x5x6x7x8x9x")),ISNUMBER(FIND(MID(A26,8,1)&amp;"x","0x1x2x3x4x5x6x7x8x9x")))),"照合行IDの形式を確認",IF(COUNTIFS($A$8:$A$57,A26)&gt;1,"照合行IDが重複",IF(AND(COUNTA(B26)&gt;0,NOT(AND(ISTEXT(B26),LEN(B26)=8,EXACT(LEFT(B26,4),"CUS-"),ISNUMBER(FIND(MID(B26,5,1)&amp;"x","0x1x2x3x4x5x6x7x8x9x")),ISNUMBER(FIND(MID(B26,6,1)&amp;"x","0x1x2x3x4x5x6x7x8x9x")),ISNUMBER(FIND(MID(B26,7,1)&amp;"x","0x1x2x3x4x5x6x7x8x9x")),ISNUMBER(FIND(MID(B26,8,1)&amp;"x","0x1x2x3x4x5x6x7x8x9x"))))),"照合顧客IDの形式を確認",IF(NOT(OR(C26="未確認",C26="一致確認",C26="対象外")),"確認区分を確認",IF(NOT(IF(ISNUMBER(F26),AND(F26&gt;=43831,F26&lt;73051,F26=INT(F26)),FALSE())),"元記録確認日は時刻なしで必須",IF(F26&gt;照合結果!$B$3,"元記録確認日が基準日より後",IF(AND(C26&lt;&gt;"一致確認",COUNTA(D26:E26)&gt;0),"未確認/対象外の確認先と一致確認日は空欄",IF(AND(C26="一致確認",COUNTA(B26)=0),"一致確認には照合顧客IDが必須",IF(AND(C26="一致確認",NOT(AND(ISTEXT(D26),LEN(D26)=8,EXACT(LEFT(D26,4),"MST-"),ISNUMBER(FIND(MID(D26,5,1)&amp;"x","0x1x2x3x4x5x6x7x8x9x")),ISNUMBER(FIND(MID(D26,6,1)&amp;"x","0x1x2x3x4x5x6x7x8x9x")),ISNUMBER(FIND(MID(D26,7,1)&amp;"x","0x1x2x3x4x5x6x7x8x9x")),ISNUMBER(FIND(MID(D26,8,1)&amp;"x","0x1x2x3x4x5x6x7x8x9x"))))),"確認先行IDの形式を確認",IF(AND(C26="一致確認",COUNTIFS(顧客マスター!$A$8:$A$57,D26)&lt;&gt;1),"確認先行が未登録/重複",IF(IF(C26="一致確認",INDEX(顧客マスター!$B$8:$B$57,MATCH(D26,顧客マスター!$A$8:$A$57,0))&lt;&gt;B26,FALSE()),"確認先の顧客IDが一致しません",IF(IF(C26="一致確認",INDEX(顧客マスター!$C$8:$C$57,MATCH(D26,顧客マスター!$A$8:$A$57,0))&lt;&gt;"有効",FALSE()),"確認先の台帳区分を確認",IF(AND(C26="一致確認",NOT(IF(ISNUMBER(E26),AND(E26&gt;=43831,E26&lt;73051,E26=INT(E26)),FALSE()))),"一致確認日は時刻なしで必須",IF(IF(C26="一致確認",OR(E26&gt;F26,E26&lt;INDEX(顧客マスター!$D$8:$D$57,MATCH(D26,顧客マスター!$A$8:$A$57,0))),FALSE()),"台帳確認日≦一致確認日≦元記録確認日を確認","確認済み")))))))))))))))</f>
        <v/>
      </c>
      <c r="K26" s="1" t="str">
        <f aca="false">IF(J26="","",IF(J26="確認済み",0,1))</f>
        <v/>
      </c>
      <c r="L26" s="1" t="n">
        <f aca="false">IF(COUNTA(A26:F26)=0,IF(AND(J26="",K26="",G26="",H26="",I26=""),0,1),IF(NOT(AND(ISTEXT(J26),J26=IF(COUNTA(A26:F26)=0,"",IF(NOT(AND(ISTEXT(A26),LEN(A26)=8,EXACT(LEFT(A26,4),"REC-"),ISNUMBER(FIND(MID(A26,5,1)&amp;"x","0x1x2x3x4x5x6x7x8x9x")),ISNUMBER(FIND(MID(A26,6,1)&amp;"x","0x1x2x3x4x5x6x7x8x9x")),ISNUMBER(FIND(MID(A26,7,1)&amp;"x","0x1x2x3x4x5x6x7x8x9x")),ISNUMBER(FIND(MID(A26,8,1)&amp;"x","0x1x2x3x4x5x6x7x8x9x")))),"照合行IDの形式を確認",IF(COUNTIFS($A$8:$A$57,A26)&gt;1,"照合行IDが重複",IF(AND(COUNTA(B26)&gt;0,NOT(AND(ISTEXT(B26),LEN(B26)=8,EXACT(LEFT(B26,4),"CUS-"),ISNUMBER(FIND(MID(B26,5,1)&amp;"x","0x1x2x3x4x5x6x7x8x9x")),ISNUMBER(FIND(MID(B26,6,1)&amp;"x","0x1x2x3x4x5x6x7x8x9x")),ISNUMBER(FIND(MID(B26,7,1)&amp;"x","0x1x2x3x4x5x6x7x8x9x")),ISNUMBER(FIND(MID(B26,8,1)&amp;"x","0x1x2x3x4x5x6x7x8x9x"))))),"照合顧客IDの形式を確認",IF(NOT(OR(C26="未確認",C26="一致確認",C26="対象外")),"確認区分を確認",IF(NOT(IF(ISNUMBER(F26),AND(F26&gt;=43831,F26&lt;73051,F26=INT(F26)),FALSE())),"元記録確認日は時刻なしで必須",IF(F26&gt;照合結果!$B$3,"元記録確認日が基準日より後",IF(AND(C26&lt;&gt;"一致確認",COUNTA(D26:E26)&gt;0),"未確認/対象外の確認先と一致確認日は空欄",IF(AND(C26="一致確認",COUNTA(B26)=0),"一致確認には照合顧客IDが必須",IF(AND(C26="一致確認",NOT(AND(ISTEXT(D26),LEN(D26)=8,EXACT(LEFT(D26,4),"MST-"),ISNUMBER(FIND(MID(D26,5,1)&amp;"x","0x1x2x3x4x5x6x7x8x9x")),ISNUMBER(FIND(MID(D26,6,1)&amp;"x","0x1x2x3x4x5x6x7x8x9x")),ISNUMBER(FIND(MID(D26,7,1)&amp;"x","0x1x2x3x4x5x6x7x8x9x")),ISNUMBER(FIND(MID(D26,8,1)&amp;"x","0x1x2x3x4x5x6x7x8x9x"))))),"確認先行IDの形式を確認",IF(AND(C26="一致確認",COUNTIFS(顧客マスター!$A$8:$A$57,D26)&lt;&gt;1),"確認先行が未登録/重複",IF(IF(C26="一致確認",INDEX(顧客マスター!$B$8:$B$57,MATCH(D26,顧客マスター!$A$8:$A$57,0))&lt;&gt;B26,FALSE()),"確認先の顧客IDが一致しません",IF(IF(C26="一致確認",INDEX(顧客マスター!$C$8:$C$57,MATCH(D26,顧客マスター!$A$8:$A$57,0))&lt;&gt;"有効",FALSE()),"確認先の台帳区分を確認",IF(AND(C26="一致確認",NOT(IF(ISNUMBER(E26),AND(E26&gt;=43831,E26&lt;73051,E26=INT(E26)),FALSE()))),"一致確認日は時刻なしで必須",IF(IF(C26="一致確認",OR(E26&gt;F26,E26&lt;INDEX(顧客マスター!$D$8:$D$57,MATCH(D26,顧客マスター!$A$8:$A$57,0))),FALSE()),"台帳確認日≦一致確認日≦元記録確認日を確認","確認済み"))))))))))))))),ISNUMBER(K26),K26=IF(J26="確認済み",0,1))),1,IF(K26&lt;&gt;0,0,IF(AND(IF(COUNTA(B26)=0,ISTEXT(G26),ISNUMBER(G26)),G26=IF(COUNTA(B26)=0,"",COUNTIFS(顧客マスター!$B$8:$B$57,B26)),ISTEXT(H26),H26=IF(AND(COUNTA(B26)&gt;0,G26=1),INDEX(顧客マスター!$A$8:$A$57,MATCH(B26,顧客マスター!$B$8:$B$57,0)),""),ISTEXT(I26),I26=IF(C26="対象外","対象外",IF(照合結果!$E$3&lt;&gt;"確認済","体系未確認",IF(COUNTA(B26)=0,"キー未確認",IF(C26="一致確認","一致確認",IF(G26=0,"候補なし",IF(G26&gt;1,"複数候補",IF(INDEX(顧客マスター!$C$8:$C$57,MATCH(B26,顧客マスター!$B$8:$B$57,0))&lt;&gt;"有効","台帳要確認","単一候補")))))))),0,1))))</f>
        <v>0</v>
      </c>
    </row>
    <row r="27" customFormat="false" ht="30" hidden="false" customHeight="true" outlineLevel="0" collapsed="false">
      <c r="A27" s="13"/>
      <c r="B27" s="13"/>
      <c r="C27" s="14"/>
      <c r="D27" s="13"/>
      <c r="E27" s="3"/>
      <c r="F27" s="3"/>
      <c r="G27" s="1" t="str">
        <f aca="false">IF(J27="","",IF(K27&lt;&gt;0,NA(),IF(COUNTA(B27)=0,"",COUNTIFS(顧客マスター!$B$8:$B$57,B27))))</f>
        <v/>
      </c>
      <c r="H27" s="1" t="str">
        <f aca="false">IF(J27="","",IF(K27&lt;&gt;0,NA(),IF(AND(COUNTA(B27)&gt;0,G27=1),INDEX(顧客マスター!$A$8:$A$57,MATCH(B27,顧客マスター!$B$8:$B$57,0)),"")))</f>
        <v/>
      </c>
      <c r="I27" s="1" t="str">
        <f aca="false">IF(J27="","",IF(K27&lt;&gt;0,NA(),IF(C27="対象外","対象外",IF(照合結果!$E$3&lt;&gt;"確認済","体系未確認",IF(COUNTA(B27)=0,"キー未確認",IF(C27="一致確認","一致確認",IF(G27=0,"候補なし",IF(G27&gt;1,"複数候補",IF(INDEX(顧客マスター!$C$8:$C$57,MATCH(B27,顧客マスター!$B$8:$B$57,0))&lt;&gt;"有効","台帳要確認","単一候補")))))))))</f>
        <v/>
      </c>
      <c r="J27" s="1" t="str">
        <f aca="false">IF(COUNTA(A27:F27)=0,"",IF(NOT(AND(ISTEXT(A27),LEN(A27)=8,EXACT(LEFT(A27,4),"REC-"),ISNUMBER(FIND(MID(A27,5,1)&amp;"x","0x1x2x3x4x5x6x7x8x9x")),ISNUMBER(FIND(MID(A27,6,1)&amp;"x","0x1x2x3x4x5x6x7x8x9x")),ISNUMBER(FIND(MID(A27,7,1)&amp;"x","0x1x2x3x4x5x6x7x8x9x")),ISNUMBER(FIND(MID(A27,8,1)&amp;"x","0x1x2x3x4x5x6x7x8x9x")))),"照合行IDの形式を確認",IF(COUNTIFS($A$8:$A$57,A27)&gt;1,"照合行IDが重複",IF(AND(COUNTA(B27)&gt;0,NOT(AND(ISTEXT(B27),LEN(B27)=8,EXACT(LEFT(B27,4),"CUS-"),ISNUMBER(FIND(MID(B27,5,1)&amp;"x","0x1x2x3x4x5x6x7x8x9x")),ISNUMBER(FIND(MID(B27,6,1)&amp;"x","0x1x2x3x4x5x6x7x8x9x")),ISNUMBER(FIND(MID(B27,7,1)&amp;"x","0x1x2x3x4x5x6x7x8x9x")),ISNUMBER(FIND(MID(B27,8,1)&amp;"x","0x1x2x3x4x5x6x7x8x9x"))))),"照合顧客IDの形式を確認",IF(NOT(OR(C27="未確認",C27="一致確認",C27="対象外")),"確認区分を確認",IF(NOT(IF(ISNUMBER(F27),AND(F27&gt;=43831,F27&lt;73051,F27=INT(F27)),FALSE())),"元記録確認日は時刻なしで必須",IF(F27&gt;照合結果!$B$3,"元記録確認日が基準日より後",IF(AND(C27&lt;&gt;"一致確認",COUNTA(D27:E27)&gt;0),"未確認/対象外の確認先と一致確認日は空欄",IF(AND(C27="一致確認",COUNTA(B27)=0),"一致確認には照合顧客IDが必須",IF(AND(C27="一致確認",NOT(AND(ISTEXT(D27),LEN(D27)=8,EXACT(LEFT(D27,4),"MST-"),ISNUMBER(FIND(MID(D27,5,1)&amp;"x","0x1x2x3x4x5x6x7x8x9x")),ISNUMBER(FIND(MID(D27,6,1)&amp;"x","0x1x2x3x4x5x6x7x8x9x")),ISNUMBER(FIND(MID(D27,7,1)&amp;"x","0x1x2x3x4x5x6x7x8x9x")),ISNUMBER(FIND(MID(D27,8,1)&amp;"x","0x1x2x3x4x5x6x7x8x9x"))))),"確認先行IDの形式を確認",IF(AND(C27="一致確認",COUNTIFS(顧客マスター!$A$8:$A$57,D27)&lt;&gt;1),"確認先行が未登録/重複",IF(IF(C27="一致確認",INDEX(顧客マスター!$B$8:$B$57,MATCH(D27,顧客マスター!$A$8:$A$57,0))&lt;&gt;B27,FALSE()),"確認先の顧客IDが一致しません",IF(IF(C27="一致確認",INDEX(顧客マスター!$C$8:$C$57,MATCH(D27,顧客マスター!$A$8:$A$57,0))&lt;&gt;"有効",FALSE()),"確認先の台帳区分を確認",IF(AND(C27="一致確認",NOT(IF(ISNUMBER(E27),AND(E27&gt;=43831,E27&lt;73051,E27=INT(E27)),FALSE()))),"一致確認日は時刻なしで必須",IF(IF(C27="一致確認",OR(E27&gt;F27,E27&lt;INDEX(顧客マスター!$D$8:$D$57,MATCH(D27,顧客マスター!$A$8:$A$57,0))),FALSE()),"台帳確認日≦一致確認日≦元記録確認日を確認","確認済み")))))))))))))))</f>
        <v/>
      </c>
      <c r="K27" s="1" t="str">
        <f aca="false">IF(J27="","",IF(J27="確認済み",0,1))</f>
        <v/>
      </c>
      <c r="L27" s="1" t="n">
        <f aca="false">IF(COUNTA(A27:F27)=0,IF(AND(J27="",K27="",G27="",H27="",I27=""),0,1),IF(NOT(AND(ISTEXT(J27),J27=IF(COUNTA(A27:F27)=0,"",IF(NOT(AND(ISTEXT(A27),LEN(A27)=8,EXACT(LEFT(A27,4),"REC-"),ISNUMBER(FIND(MID(A27,5,1)&amp;"x","0x1x2x3x4x5x6x7x8x9x")),ISNUMBER(FIND(MID(A27,6,1)&amp;"x","0x1x2x3x4x5x6x7x8x9x")),ISNUMBER(FIND(MID(A27,7,1)&amp;"x","0x1x2x3x4x5x6x7x8x9x")),ISNUMBER(FIND(MID(A27,8,1)&amp;"x","0x1x2x3x4x5x6x7x8x9x")))),"照合行IDの形式を確認",IF(COUNTIFS($A$8:$A$57,A27)&gt;1,"照合行IDが重複",IF(AND(COUNTA(B27)&gt;0,NOT(AND(ISTEXT(B27),LEN(B27)=8,EXACT(LEFT(B27,4),"CUS-"),ISNUMBER(FIND(MID(B27,5,1)&amp;"x","0x1x2x3x4x5x6x7x8x9x")),ISNUMBER(FIND(MID(B27,6,1)&amp;"x","0x1x2x3x4x5x6x7x8x9x")),ISNUMBER(FIND(MID(B27,7,1)&amp;"x","0x1x2x3x4x5x6x7x8x9x")),ISNUMBER(FIND(MID(B27,8,1)&amp;"x","0x1x2x3x4x5x6x7x8x9x"))))),"照合顧客IDの形式を確認",IF(NOT(OR(C27="未確認",C27="一致確認",C27="対象外")),"確認区分を確認",IF(NOT(IF(ISNUMBER(F27),AND(F27&gt;=43831,F27&lt;73051,F27=INT(F27)),FALSE())),"元記録確認日は時刻なしで必須",IF(F27&gt;照合結果!$B$3,"元記録確認日が基準日より後",IF(AND(C27&lt;&gt;"一致確認",COUNTA(D27:E27)&gt;0),"未確認/対象外の確認先と一致確認日は空欄",IF(AND(C27="一致確認",COUNTA(B27)=0),"一致確認には照合顧客IDが必須",IF(AND(C27="一致確認",NOT(AND(ISTEXT(D27),LEN(D27)=8,EXACT(LEFT(D27,4),"MST-"),ISNUMBER(FIND(MID(D27,5,1)&amp;"x","0x1x2x3x4x5x6x7x8x9x")),ISNUMBER(FIND(MID(D27,6,1)&amp;"x","0x1x2x3x4x5x6x7x8x9x")),ISNUMBER(FIND(MID(D27,7,1)&amp;"x","0x1x2x3x4x5x6x7x8x9x")),ISNUMBER(FIND(MID(D27,8,1)&amp;"x","0x1x2x3x4x5x6x7x8x9x"))))),"確認先行IDの形式を確認",IF(AND(C27="一致確認",COUNTIFS(顧客マスター!$A$8:$A$57,D27)&lt;&gt;1),"確認先行が未登録/重複",IF(IF(C27="一致確認",INDEX(顧客マスター!$B$8:$B$57,MATCH(D27,顧客マスター!$A$8:$A$57,0))&lt;&gt;B27,FALSE()),"確認先の顧客IDが一致しません",IF(IF(C27="一致確認",INDEX(顧客マスター!$C$8:$C$57,MATCH(D27,顧客マスター!$A$8:$A$57,0))&lt;&gt;"有効",FALSE()),"確認先の台帳区分を確認",IF(AND(C27="一致確認",NOT(IF(ISNUMBER(E27),AND(E27&gt;=43831,E27&lt;73051,E27=INT(E27)),FALSE()))),"一致確認日は時刻なしで必須",IF(IF(C27="一致確認",OR(E27&gt;F27,E27&lt;INDEX(顧客マスター!$D$8:$D$57,MATCH(D27,顧客マスター!$A$8:$A$57,0))),FALSE()),"台帳確認日≦一致確認日≦元記録確認日を確認","確認済み"))))))))))))))),ISNUMBER(K27),K27=IF(J27="確認済み",0,1))),1,IF(K27&lt;&gt;0,0,IF(AND(IF(COUNTA(B27)=0,ISTEXT(G27),ISNUMBER(G27)),G27=IF(COUNTA(B27)=0,"",COUNTIFS(顧客マスター!$B$8:$B$57,B27)),ISTEXT(H27),H27=IF(AND(COUNTA(B27)&gt;0,G27=1),INDEX(顧客マスター!$A$8:$A$57,MATCH(B27,顧客マスター!$B$8:$B$57,0)),""),ISTEXT(I27),I27=IF(C27="対象外","対象外",IF(照合結果!$E$3&lt;&gt;"確認済","体系未確認",IF(COUNTA(B27)=0,"キー未確認",IF(C27="一致確認","一致確認",IF(G27=0,"候補なし",IF(G27&gt;1,"複数候補",IF(INDEX(顧客マスター!$C$8:$C$57,MATCH(B27,顧客マスター!$B$8:$B$57,0))&lt;&gt;"有効","台帳要確認","単一候補")))))))),0,1))))</f>
        <v>0</v>
      </c>
    </row>
    <row r="28" customFormat="false" ht="30" hidden="false" customHeight="true" outlineLevel="0" collapsed="false">
      <c r="A28" s="13"/>
      <c r="B28" s="13"/>
      <c r="C28" s="14"/>
      <c r="D28" s="13"/>
      <c r="E28" s="3"/>
      <c r="F28" s="3"/>
      <c r="G28" s="1" t="str">
        <f aca="false">IF(J28="","",IF(K28&lt;&gt;0,NA(),IF(COUNTA(B28)=0,"",COUNTIFS(顧客マスター!$B$8:$B$57,B28))))</f>
        <v/>
      </c>
      <c r="H28" s="1" t="str">
        <f aca="false">IF(J28="","",IF(K28&lt;&gt;0,NA(),IF(AND(COUNTA(B28)&gt;0,G28=1),INDEX(顧客マスター!$A$8:$A$57,MATCH(B28,顧客マスター!$B$8:$B$57,0)),"")))</f>
        <v/>
      </c>
      <c r="I28" s="1" t="str">
        <f aca="false">IF(J28="","",IF(K28&lt;&gt;0,NA(),IF(C28="対象外","対象外",IF(照合結果!$E$3&lt;&gt;"確認済","体系未確認",IF(COUNTA(B28)=0,"キー未確認",IF(C28="一致確認","一致確認",IF(G28=0,"候補なし",IF(G28&gt;1,"複数候補",IF(INDEX(顧客マスター!$C$8:$C$57,MATCH(B28,顧客マスター!$B$8:$B$57,0))&lt;&gt;"有効","台帳要確認","単一候補")))))))))</f>
        <v/>
      </c>
      <c r="J28" s="1" t="str">
        <f aca="false">IF(COUNTA(A28:F28)=0,"",IF(NOT(AND(ISTEXT(A28),LEN(A28)=8,EXACT(LEFT(A28,4),"REC-"),ISNUMBER(FIND(MID(A28,5,1)&amp;"x","0x1x2x3x4x5x6x7x8x9x")),ISNUMBER(FIND(MID(A28,6,1)&amp;"x","0x1x2x3x4x5x6x7x8x9x")),ISNUMBER(FIND(MID(A28,7,1)&amp;"x","0x1x2x3x4x5x6x7x8x9x")),ISNUMBER(FIND(MID(A28,8,1)&amp;"x","0x1x2x3x4x5x6x7x8x9x")))),"照合行IDの形式を確認",IF(COUNTIFS($A$8:$A$57,A28)&gt;1,"照合行IDが重複",IF(AND(COUNTA(B28)&gt;0,NOT(AND(ISTEXT(B28),LEN(B28)=8,EXACT(LEFT(B28,4),"CUS-"),ISNUMBER(FIND(MID(B28,5,1)&amp;"x","0x1x2x3x4x5x6x7x8x9x")),ISNUMBER(FIND(MID(B28,6,1)&amp;"x","0x1x2x3x4x5x6x7x8x9x")),ISNUMBER(FIND(MID(B28,7,1)&amp;"x","0x1x2x3x4x5x6x7x8x9x")),ISNUMBER(FIND(MID(B28,8,1)&amp;"x","0x1x2x3x4x5x6x7x8x9x"))))),"照合顧客IDの形式を確認",IF(NOT(OR(C28="未確認",C28="一致確認",C28="対象外")),"確認区分を確認",IF(NOT(IF(ISNUMBER(F28),AND(F28&gt;=43831,F28&lt;73051,F28=INT(F28)),FALSE())),"元記録確認日は時刻なしで必須",IF(F28&gt;照合結果!$B$3,"元記録確認日が基準日より後",IF(AND(C28&lt;&gt;"一致確認",COUNTA(D28:E28)&gt;0),"未確認/対象外の確認先と一致確認日は空欄",IF(AND(C28="一致確認",COUNTA(B28)=0),"一致確認には照合顧客IDが必須",IF(AND(C28="一致確認",NOT(AND(ISTEXT(D28),LEN(D28)=8,EXACT(LEFT(D28,4),"MST-"),ISNUMBER(FIND(MID(D28,5,1)&amp;"x","0x1x2x3x4x5x6x7x8x9x")),ISNUMBER(FIND(MID(D28,6,1)&amp;"x","0x1x2x3x4x5x6x7x8x9x")),ISNUMBER(FIND(MID(D28,7,1)&amp;"x","0x1x2x3x4x5x6x7x8x9x")),ISNUMBER(FIND(MID(D28,8,1)&amp;"x","0x1x2x3x4x5x6x7x8x9x"))))),"確認先行IDの形式を確認",IF(AND(C28="一致確認",COUNTIFS(顧客マスター!$A$8:$A$57,D28)&lt;&gt;1),"確認先行が未登録/重複",IF(IF(C28="一致確認",INDEX(顧客マスター!$B$8:$B$57,MATCH(D28,顧客マスター!$A$8:$A$57,0))&lt;&gt;B28,FALSE()),"確認先の顧客IDが一致しません",IF(IF(C28="一致確認",INDEX(顧客マスター!$C$8:$C$57,MATCH(D28,顧客マスター!$A$8:$A$57,0))&lt;&gt;"有効",FALSE()),"確認先の台帳区分を確認",IF(AND(C28="一致確認",NOT(IF(ISNUMBER(E28),AND(E28&gt;=43831,E28&lt;73051,E28=INT(E28)),FALSE()))),"一致確認日は時刻なしで必須",IF(IF(C28="一致確認",OR(E28&gt;F28,E28&lt;INDEX(顧客マスター!$D$8:$D$57,MATCH(D28,顧客マスター!$A$8:$A$57,0))),FALSE()),"台帳確認日≦一致確認日≦元記録確認日を確認","確認済み")))))))))))))))</f>
        <v/>
      </c>
      <c r="K28" s="1" t="str">
        <f aca="false">IF(J28="","",IF(J28="確認済み",0,1))</f>
        <v/>
      </c>
      <c r="L28" s="1" t="n">
        <f aca="false">IF(COUNTA(A28:F28)=0,IF(AND(J28="",K28="",G28="",H28="",I28=""),0,1),IF(NOT(AND(ISTEXT(J28),J28=IF(COUNTA(A28:F28)=0,"",IF(NOT(AND(ISTEXT(A28),LEN(A28)=8,EXACT(LEFT(A28,4),"REC-"),ISNUMBER(FIND(MID(A28,5,1)&amp;"x","0x1x2x3x4x5x6x7x8x9x")),ISNUMBER(FIND(MID(A28,6,1)&amp;"x","0x1x2x3x4x5x6x7x8x9x")),ISNUMBER(FIND(MID(A28,7,1)&amp;"x","0x1x2x3x4x5x6x7x8x9x")),ISNUMBER(FIND(MID(A28,8,1)&amp;"x","0x1x2x3x4x5x6x7x8x9x")))),"照合行IDの形式を確認",IF(COUNTIFS($A$8:$A$57,A28)&gt;1,"照合行IDが重複",IF(AND(COUNTA(B28)&gt;0,NOT(AND(ISTEXT(B28),LEN(B28)=8,EXACT(LEFT(B28,4),"CUS-"),ISNUMBER(FIND(MID(B28,5,1)&amp;"x","0x1x2x3x4x5x6x7x8x9x")),ISNUMBER(FIND(MID(B28,6,1)&amp;"x","0x1x2x3x4x5x6x7x8x9x")),ISNUMBER(FIND(MID(B28,7,1)&amp;"x","0x1x2x3x4x5x6x7x8x9x")),ISNUMBER(FIND(MID(B28,8,1)&amp;"x","0x1x2x3x4x5x6x7x8x9x"))))),"照合顧客IDの形式を確認",IF(NOT(OR(C28="未確認",C28="一致確認",C28="対象外")),"確認区分を確認",IF(NOT(IF(ISNUMBER(F28),AND(F28&gt;=43831,F28&lt;73051,F28=INT(F28)),FALSE())),"元記録確認日は時刻なしで必須",IF(F28&gt;照合結果!$B$3,"元記録確認日が基準日より後",IF(AND(C28&lt;&gt;"一致確認",COUNTA(D28:E28)&gt;0),"未確認/対象外の確認先と一致確認日は空欄",IF(AND(C28="一致確認",COUNTA(B28)=0),"一致確認には照合顧客IDが必須",IF(AND(C28="一致確認",NOT(AND(ISTEXT(D28),LEN(D28)=8,EXACT(LEFT(D28,4),"MST-"),ISNUMBER(FIND(MID(D28,5,1)&amp;"x","0x1x2x3x4x5x6x7x8x9x")),ISNUMBER(FIND(MID(D28,6,1)&amp;"x","0x1x2x3x4x5x6x7x8x9x")),ISNUMBER(FIND(MID(D28,7,1)&amp;"x","0x1x2x3x4x5x6x7x8x9x")),ISNUMBER(FIND(MID(D28,8,1)&amp;"x","0x1x2x3x4x5x6x7x8x9x"))))),"確認先行IDの形式を確認",IF(AND(C28="一致確認",COUNTIFS(顧客マスター!$A$8:$A$57,D28)&lt;&gt;1),"確認先行が未登録/重複",IF(IF(C28="一致確認",INDEX(顧客マスター!$B$8:$B$57,MATCH(D28,顧客マスター!$A$8:$A$57,0))&lt;&gt;B28,FALSE()),"確認先の顧客IDが一致しません",IF(IF(C28="一致確認",INDEX(顧客マスター!$C$8:$C$57,MATCH(D28,顧客マスター!$A$8:$A$57,0))&lt;&gt;"有効",FALSE()),"確認先の台帳区分を確認",IF(AND(C28="一致確認",NOT(IF(ISNUMBER(E28),AND(E28&gt;=43831,E28&lt;73051,E28=INT(E28)),FALSE()))),"一致確認日は時刻なしで必須",IF(IF(C28="一致確認",OR(E28&gt;F28,E28&lt;INDEX(顧客マスター!$D$8:$D$57,MATCH(D28,顧客マスター!$A$8:$A$57,0))),FALSE()),"台帳確認日≦一致確認日≦元記録確認日を確認","確認済み"))))))))))))))),ISNUMBER(K28),K28=IF(J28="確認済み",0,1))),1,IF(K28&lt;&gt;0,0,IF(AND(IF(COUNTA(B28)=0,ISTEXT(G28),ISNUMBER(G28)),G28=IF(COUNTA(B28)=0,"",COUNTIFS(顧客マスター!$B$8:$B$57,B28)),ISTEXT(H28),H28=IF(AND(COUNTA(B28)&gt;0,G28=1),INDEX(顧客マスター!$A$8:$A$57,MATCH(B28,顧客マスター!$B$8:$B$57,0)),""),ISTEXT(I28),I28=IF(C28="対象外","対象外",IF(照合結果!$E$3&lt;&gt;"確認済","体系未確認",IF(COUNTA(B28)=0,"キー未確認",IF(C28="一致確認","一致確認",IF(G28=0,"候補なし",IF(G28&gt;1,"複数候補",IF(INDEX(顧客マスター!$C$8:$C$57,MATCH(B28,顧客マスター!$B$8:$B$57,0))&lt;&gt;"有効","台帳要確認","単一候補")))))))),0,1))))</f>
        <v>0</v>
      </c>
    </row>
    <row r="29" customFormat="false" ht="30" hidden="false" customHeight="true" outlineLevel="0" collapsed="false">
      <c r="A29" s="13"/>
      <c r="B29" s="13"/>
      <c r="C29" s="14"/>
      <c r="D29" s="13"/>
      <c r="E29" s="3"/>
      <c r="F29" s="3"/>
      <c r="G29" s="1" t="str">
        <f aca="false">IF(J29="","",IF(K29&lt;&gt;0,NA(),IF(COUNTA(B29)=0,"",COUNTIFS(顧客マスター!$B$8:$B$57,B29))))</f>
        <v/>
      </c>
      <c r="H29" s="1" t="str">
        <f aca="false">IF(J29="","",IF(K29&lt;&gt;0,NA(),IF(AND(COUNTA(B29)&gt;0,G29=1),INDEX(顧客マスター!$A$8:$A$57,MATCH(B29,顧客マスター!$B$8:$B$57,0)),"")))</f>
        <v/>
      </c>
      <c r="I29" s="1" t="str">
        <f aca="false">IF(J29="","",IF(K29&lt;&gt;0,NA(),IF(C29="対象外","対象外",IF(照合結果!$E$3&lt;&gt;"確認済","体系未確認",IF(COUNTA(B29)=0,"キー未確認",IF(C29="一致確認","一致確認",IF(G29=0,"候補なし",IF(G29&gt;1,"複数候補",IF(INDEX(顧客マスター!$C$8:$C$57,MATCH(B29,顧客マスター!$B$8:$B$57,0))&lt;&gt;"有効","台帳要確認","単一候補")))))))))</f>
        <v/>
      </c>
      <c r="J29" s="1" t="str">
        <f aca="false">IF(COUNTA(A29:F29)=0,"",IF(NOT(AND(ISTEXT(A29),LEN(A29)=8,EXACT(LEFT(A29,4),"REC-"),ISNUMBER(FIND(MID(A29,5,1)&amp;"x","0x1x2x3x4x5x6x7x8x9x")),ISNUMBER(FIND(MID(A29,6,1)&amp;"x","0x1x2x3x4x5x6x7x8x9x")),ISNUMBER(FIND(MID(A29,7,1)&amp;"x","0x1x2x3x4x5x6x7x8x9x")),ISNUMBER(FIND(MID(A29,8,1)&amp;"x","0x1x2x3x4x5x6x7x8x9x")))),"照合行IDの形式を確認",IF(COUNTIFS($A$8:$A$57,A29)&gt;1,"照合行IDが重複",IF(AND(COUNTA(B29)&gt;0,NOT(AND(ISTEXT(B29),LEN(B29)=8,EXACT(LEFT(B29,4),"CUS-"),ISNUMBER(FIND(MID(B29,5,1)&amp;"x","0x1x2x3x4x5x6x7x8x9x")),ISNUMBER(FIND(MID(B29,6,1)&amp;"x","0x1x2x3x4x5x6x7x8x9x")),ISNUMBER(FIND(MID(B29,7,1)&amp;"x","0x1x2x3x4x5x6x7x8x9x")),ISNUMBER(FIND(MID(B29,8,1)&amp;"x","0x1x2x3x4x5x6x7x8x9x"))))),"照合顧客IDの形式を確認",IF(NOT(OR(C29="未確認",C29="一致確認",C29="対象外")),"確認区分を確認",IF(NOT(IF(ISNUMBER(F29),AND(F29&gt;=43831,F29&lt;73051,F29=INT(F29)),FALSE())),"元記録確認日は時刻なしで必須",IF(F29&gt;照合結果!$B$3,"元記録確認日が基準日より後",IF(AND(C29&lt;&gt;"一致確認",COUNTA(D29:E29)&gt;0),"未確認/対象外の確認先と一致確認日は空欄",IF(AND(C29="一致確認",COUNTA(B29)=0),"一致確認には照合顧客IDが必須",IF(AND(C29="一致確認",NOT(AND(ISTEXT(D29),LEN(D29)=8,EXACT(LEFT(D29,4),"MST-"),ISNUMBER(FIND(MID(D29,5,1)&amp;"x","0x1x2x3x4x5x6x7x8x9x")),ISNUMBER(FIND(MID(D29,6,1)&amp;"x","0x1x2x3x4x5x6x7x8x9x")),ISNUMBER(FIND(MID(D29,7,1)&amp;"x","0x1x2x3x4x5x6x7x8x9x")),ISNUMBER(FIND(MID(D29,8,1)&amp;"x","0x1x2x3x4x5x6x7x8x9x"))))),"確認先行IDの形式を確認",IF(AND(C29="一致確認",COUNTIFS(顧客マスター!$A$8:$A$57,D29)&lt;&gt;1),"確認先行が未登録/重複",IF(IF(C29="一致確認",INDEX(顧客マスター!$B$8:$B$57,MATCH(D29,顧客マスター!$A$8:$A$57,0))&lt;&gt;B29,FALSE()),"確認先の顧客IDが一致しません",IF(IF(C29="一致確認",INDEX(顧客マスター!$C$8:$C$57,MATCH(D29,顧客マスター!$A$8:$A$57,0))&lt;&gt;"有効",FALSE()),"確認先の台帳区分を確認",IF(AND(C29="一致確認",NOT(IF(ISNUMBER(E29),AND(E29&gt;=43831,E29&lt;73051,E29=INT(E29)),FALSE()))),"一致確認日は時刻なしで必須",IF(IF(C29="一致確認",OR(E29&gt;F29,E29&lt;INDEX(顧客マスター!$D$8:$D$57,MATCH(D29,顧客マスター!$A$8:$A$57,0))),FALSE()),"台帳確認日≦一致確認日≦元記録確認日を確認","確認済み")))))))))))))))</f>
        <v/>
      </c>
      <c r="K29" s="1" t="str">
        <f aca="false">IF(J29="","",IF(J29="確認済み",0,1))</f>
        <v/>
      </c>
      <c r="L29" s="1" t="n">
        <f aca="false">IF(COUNTA(A29:F29)=0,IF(AND(J29="",K29="",G29="",H29="",I29=""),0,1),IF(NOT(AND(ISTEXT(J29),J29=IF(COUNTA(A29:F29)=0,"",IF(NOT(AND(ISTEXT(A29),LEN(A29)=8,EXACT(LEFT(A29,4),"REC-"),ISNUMBER(FIND(MID(A29,5,1)&amp;"x","0x1x2x3x4x5x6x7x8x9x")),ISNUMBER(FIND(MID(A29,6,1)&amp;"x","0x1x2x3x4x5x6x7x8x9x")),ISNUMBER(FIND(MID(A29,7,1)&amp;"x","0x1x2x3x4x5x6x7x8x9x")),ISNUMBER(FIND(MID(A29,8,1)&amp;"x","0x1x2x3x4x5x6x7x8x9x")))),"照合行IDの形式を確認",IF(COUNTIFS($A$8:$A$57,A29)&gt;1,"照合行IDが重複",IF(AND(COUNTA(B29)&gt;0,NOT(AND(ISTEXT(B29),LEN(B29)=8,EXACT(LEFT(B29,4),"CUS-"),ISNUMBER(FIND(MID(B29,5,1)&amp;"x","0x1x2x3x4x5x6x7x8x9x")),ISNUMBER(FIND(MID(B29,6,1)&amp;"x","0x1x2x3x4x5x6x7x8x9x")),ISNUMBER(FIND(MID(B29,7,1)&amp;"x","0x1x2x3x4x5x6x7x8x9x")),ISNUMBER(FIND(MID(B29,8,1)&amp;"x","0x1x2x3x4x5x6x7x8x9x"))))),"照合顧客IDの形式を確認",IF(NOT(OR(C29="未確認",C29="一致確認",C29="対象外")),"確認区分を確認",IF(NOT(IF(ISNUMBER(F29),AND(F29&gt;=43831,F29&lt;73051,F29=INT(F29)),FALSE())),"元記録確認日は時刻なしで必須",IF(F29&gt;照合結果!$B$3,"元記録確認日が基準日より後",IF(AND(C29&lt;&gt;"一致確認",COUNTA(D29:E29)&gt;0),"未確認/対象外の確認先と一致確認日は空欄",IF(AND(C29="一致確認",COUNTA(B29)=0),"一致確認には照合顧客IDが必須",IF(AND(C29="一致確認",NOT(AND(ISTEXT(D29),LEN(D29)=8,EXACT(LEFT(D29,4),"MST-"),ISNUMBER(FIND(MID(D29,5,1)&amp;"x","0x1x2x3x4x5x6x7x8x9x")),ISNUMBER(FIND(MID(D29,6,1)&amp;"x","0x1x2x3x4x5x6x7x8x9x")),ISNUMBER(FIND(MID(D29,7,1)&amp;"x","0x1x2x3x4x5x6x7x8x9x")),ISNUMBER(FIND(MID(D29,8,1)&amp;"x","0x1x2x3x4x5x6x7x8x9x"))))),"確認先行IDの形式を確認",IF(AND(C29="一致確認",COUNTIFS(顧客マスター!$A$8:$A$57,D29)&lt;&gt;1),"確認先行が未登録/重複",IF(IF(C29="一致確認",INDEX(顧客マスター!$B$8:$B$57,MATCH(D29,顧客マスター!$A$8:$A$57,0))&lt;&gt;B29,FALSE()),"確認先の顧客IDが一致しません",IF(IF(C29="一致確認",INDEX(顧客マスター!$C$8:$C$57,MATCH(D29,顧客マスター!$A$8:$A$57,0))&lt;&gt;"有効",FALSE()),"確認先の台帳区分を確認",IF(AND(C29="一致確認",NOT(IF(ISNUMBER(E29),AND(E29&gt;=43831,E29&lt;73051,E29=INT(E29)),FALSE()))),"一致確認日は時刻なしで必須",IF(IF(C29="一致確認",OR(E29&gt;F29,E29&lt;INDEX(顧客マスター!$D$8:$D$57,MATCH(D29,顧客マスター!$A$8:$A$57,0))),FALSE()),"台帳確認日≦一致確認日≦元記録確認日を確認","確認済み"))))))))))))))),ISNUMBER(K29),K29=IF(J29="確認済み",0,1))),1,IF(K29&lt;&gt;0,0,IF(AND(IF(COUNTA(B29)=0,ISTEXT(G29),ISNUMBER(G29)),G29=IF(COUNTA(B29)=0,"",COUNTIFS(顧客マスター!$B$8:$B$57,B29)),ISTEXT(H29),H29=IF(AND(COUNTA(B29)&gt;0,G29=1),INDEX(顧客マスター!$A$8:$A$57,MATCH(B29,顧客マスター!$B$8:$B$57,0)),""),ISTEXT(I29),I29=IF(C29="対象外","対象外",IF(照合結果!$E$3&lt;&gt;"確認済","体系未確認",IF(COUNTA(B29)=0,"キー未確認",IF(C29="一致確認","一致確認",IF(G29=0,"候補なし",IF(G29&gt;1,"複数候補",IF(INDEX(顧客マスター!$C$8:$C$57,MATCH(B29,顧客マスター!$B$8:$B$57,0))&lt;&gt;"有効","台帳要確認","単一候補")))))))),0,1))))</f>
        <v>0</v>
      </c>
    </row>
    <row r="30" customFormat="false" ht="30" hidden="false" customHeight="true" outlineLevel="0" collapsed="false">
      <c r="A30" s="13"/>
      <c r="B30" s="13"/>
      <c r="C30" s="14"/>
      <c r="D30" s="13"/>
      <c r="E30" s="3"/>
      <c r="F30" s="3"/>
      <c r="G30" s="1" t="str">
        <f aca="false">IF(J30="","",IF(K30&lt;&gt;0,NA(),IF(COUNTA(B30)=0,"",COUNTIFS(顧客マスター!$B$8:$B$57,B30))))</f>
        <v/>
      </c>
      <c r="H30" s="1" t="str">
        <f aca="false">IF(J30="","",IF(K30&lt;&gt;0,NA(),IF(AND(COUNTA(B30)&gt;0,G30=1),INDEX(顧客マスター!$A$8:$A$57,MATCH(B30,顧客マスター!$B$8:$B$57,0)),"")))</f>
        <v/>
      </c>
      <c r="I30" s="1" t="str">
        <f aca="false">IF(J30="","",IF(K30&lt;&gt;0,NA(),IF(C30="対象外","対象外",IF(照合結果!$E$3&lt;&gt;"確認済","体系未確認",IF(COUNTA(B30)=0,"キー未確認",IF(C30="一致確認","一致確認",IF(G30=0,"候補なし",IF(G30&gt;1,"複数候補",IF(INDEX(顧客マスター!$C$8:$C$57,MATCH(B30,顧客マスター!$B$8:$B$57,0))&lt;&gt;"有効","台帳要確認","単一候補")))))))))</f>
        <v/>
      </c>
      <c r="J30" s="1" t="str">
        <f aca="false">IF(COUNTA(A30:F30)=0,"",IF(NOT(AND(ISTEXT(A30),LEN(A30)=8,EXACT(LEFT(A30,4),"REC-"),ISNUMBER(FIND(MID(A30,5,1)&amp;"x","0x1x2x3x4x5x6x7x8x9x")),ISNUMBER(FIND(MID(A30,6,1)&amp;"x","0x1x2x3x4x5x6x7x8x9x")),ISNUMBER(FIND(MID(A30,7,1)&amp;"x","0x1x2x3x4x5x6x7x8x9x")),ISNUMBER(FIND(MID(A30,8,1)&amp;"x","0x1x2x3x4x5x6x7x8x9x")))),"照合行IDの形式を確認",IF(COUNTIFS($A$8:$A$57,A30)&gt;1,"照合行IDが重複",IF(AND(COUNTA(B30)&gt;0,NOT(AND(ISTEXT(B30),LEN(B30)=8,EXACT(LEFT(B30,4),"CUS-"),ISNUMBER(FIND(MID(B30,5,1)&amp;"x","0x1x2x3x4x5x6x7x8x9x")),ISNUMBER(FIND(MID(B30,6,1)&amp;"x","0x1x2x3x4x5x6x7x8x9x")),ISNUMBER(FIND(MID(B30,7,1)&amp;"x","0x1x2x3x4x5x6x7x8x9x")),ISNUMBER(FIND(MID(B30,8,1)&amp;"x","0x1x2x3x4x5x6x7x8x9x"))))),"照合顧客IDの形式を確認",IF(NOT(OR(C30="未確認",C30="一致確認",C30="対象外")),"確認区分を確認",IF(NOT(IF(ISNUMBER(F30),AND(F30&gt;=43831,F30&lt;73051,F30=INT(F30)),FALSE())),"元記録確認日は時刻なしで必須",IF(F30&gt;照合結果!$B$3,"元記録確認日が基準日より後",IF(AND(C30&lt;&gt;"一致確認",COUNTA(D30:E30)&gt;0),"未確認/対象外の確認先と一致確認日は空欄",IF(AND(C30="一致確認",COUNTA(B30)=0),"一致確認には照合顧客IDが必須",IF(AND(C30="一致確認",NOT(AND(ISTEXT(D30),LEN(D30)=8,EXACT(LEFT(D30,4),"MST-"),ISNUMBER(FIND(MID(D30,5,1)&amp;"x","0x1x2x3x4x5x6x7x8x9x")),ISNUMBER(FIND(MID(D30,6,1)&amp;"x","0x1x2x3x4x5x6x7x8x9x")),ISNUMBER(FIND(MID(D30,7,1)&amp;"x","0x1x2x3x4x5x6x7x8x9x")),ISNUMBER(FIND(MID(D30,8,1)&amp;"x","0x1x2x3x4x5x6x7x8x9x"))))),"確認先行IDの形式を確認",IF(AND(C30="一致確認",COUNTIFS(顧客マスター!$A$8:$A$57,D30)&lt;&gt;1),"確認先行が未登録/重複",IF(IF(C30="一致確認",INDEX(顧客マスター!$B$8:$B$57,MATCH(D30,顧客マスター!$A$8:$A$57,0))&lt;&gt;B30,FALSE()),"確認先の顧客IDが一致しません",IF(IF(C30="一致確認",INDEX(顧客マスター!$C$8:$C$57,MATCH(D30,顧客マスター!$A$8:$A$57,0))&lt;&gt;"有効",FALSE()),"確認先の台帳区分を確認",IF(AND(C30="一致確認",NOT(IF(ISNUMBER(E30),AND(E30&gt;=43831,E30&lt;73051,E30=INT(E30)),FALSE()))),"一致確認日は時刻なしで必須",IF(IF(C30="一致確認",OR(E30&gt;F30,E30&lt;INDEX(顧客マスター!$D$8:$D$57,MATCH(D30,顧客マスター!$A$8:$A$57,0))),FALSE()),"台帳確認日≦一致確認日≦元記録確認日を確認","確認済み")))))))))))))))</f>
        <v/>
      </c>
      <c r="K30" s="1" t="str">
        <f aca="false">IF(J30="","",IF(J30="確認済み",0,1))</f>
        <v/>
      </c>
      <c r="L30" s="1" t="n">
        <f aca="false">IF(COUNTA(A30:F30)=0,IF(AND(J30="",K30="",G30="",H30="",I30=""),0,1),IF(NOT(AND(ISTEXT(J30),J30=IF(COUNTA(A30:F30)=0,"",IF(NOT(AND(ISTEXT(A30),LEN(A30)=8,EXACT(LEFT(A30,4),"REC-"),ISNUMBER(FIND(MID(A30,5,1)&amp;"x","0x1x2x3x4x5x6x7x8x9x")),ISNUMBER(FIND(MID(A30,6,1)&amp;"x","0x1x2x3x4x5x6x7x8x9x")),ISNUMBER(FIND(MID(A30,7,1)&amp;"x","0x1x2x3x4x5x6x7x8x9x")),ISNUMBER(FIND(MID(A30,8,1)&amp;"x","0x1x2x3x4x5x6x7x8x9x")))),"照合行IDの形式を確認",IF(COUNTIFS($A$8:$A$57,A30)&gt;1,"照合行IDが重複",IF(AND(COUNTA(B30)&gt;0,NOT(AND(ISTEXT(B30),LEN(B30)=8,EXACT(LEFT(B30,4),"CUS-"),ISNUMBER(FIND(MID(B30,5,1)&amp;"x","0x1x2x3x4x5x6x7x8x9x")),ISNUMBER(FIND(MID(B30,6,1)&amp;"x","0x1x2x3x4x5x6x7x8x9x")),ISNUMBER(FIND(MID(B30,7,1)&amp;"x","0x1x2x3x4x5x6x7x8x9x")),ISNUMBER(FIND(MID(B30,8,1)&amp;"x","0x1x2x3x4x5x6x7x8x9x"))))),"照合顧客IDの形式を確認",IF(NOT(OR(C30="未確認",C30="一致確認",C30="対象外")),"確認区分を確認",IF(NOT(IF(ISNUMBER(F30),AND(F30&gt;=43831,F30&lt;73051,F30=INT(F30)),FALSE())),"元記録確認日は時刻なしで必須",IF(F30&gt;照合結果!$B$3,"元記録確認日が基準日より後",IF(AND(C30&lt;&gt;"一致確認",COUNTA(D30:E30)&gt;0),"未確認/対象外の確認先と一致確認日は空欄",IF(AND(C30="一致確認",COUNTA(B30)=0),"一致確認には照合顧客IDが必須",IF(AND(C30="一致確認",NOT(AND(ISTEXT(D30),LEN(D30)=8,EXACT(LEFT(D30,4),"MST-"),ISNUMBER(FIND(MID(D30,5,1)&amp;"x","0x1x2x3x4x5x6x7x8x9x")),ISNUMBER(FIND(MID(D30,6,1)&amp;"x","0x1x2x3x4x5x6x7x8x9x")),ISNUMBER(FIND(MID(D30,7,1)&amp;"x","0x1x2x3x4x5x6x7x8x9x")),ISNUMBER(FIND(MID(D30,8,1)&amp;"x","0x1x2x3x4x5x6x7x8x9x"))))),"確認先行IDの形式を確認",IF(AND(C30="一致確認",COUNTIFS(顧客マスター!$A$8:$A$57,D30)&lt;&gt;1),"確認先行が未登録/重複",IF(IF(C30="一致確認",INDEX(顧客マスター!$B$8:$B$57,MATCH(D30,顧客マスター!$A$8:$A$57,0))&lt;&gt;B30,FALSE()),"確認先の顧客IDが一致しません",IF(IF(C30="一致確認",INDEX(顧客マスター!$C$8:$C$57,MATCH(D30,顧客マスター!$A$8:$A$57,0))&lt;&gt;"有効",FALSE()),"確認先の台帳区分を確認",IF(AND(C30="一致確認",NOT(IF(ISNUMBER(E30),AND(E30&gt;=43831,E30&lt;73051,E30=INT(E30)),FALSE()))),"一致確認日は時刻なしで必須",IF(IF(C30="一致確認",OR(E30&gt;F30,E30&lt;INDEX(顧客マスター!$D$8:$D$57,MATCH(D30,顧客マスター!$A$8:$A$57,0))),FALSE()),"台帳確認日≦一致確認日≦元記録確認日を確認","確認済み"))))))))))))))),ISNUMBER(K30),K30=IF(J30="確認済み",0,1))),1,IF(K30&lt;&gt;0,0,IF(AND(IF(COUNTA(B30)=0,ISTEXT(G30),ISNUMBER(G30)),G30=IF(COUNTA(B30)=0,"",COUNTIFS(顧客マスター!$B$8:$B$57,B30)),ISTEXT(H30),H30=IF(AND(COUNTA(B30)&gt;0,G30=1),INDEX(顧客マスター!$A$8:$A$57,MATCH(B30,顧客マスター!$B$8:$B$57,0)),""),ISTEXT(I30),I30=IF(C30="対象外","対象外",IF(照合結果!$E$3&lt;&gt;"確認済","体系未確認",IF(COUNTA(B30)=0,"キー未確認",IF(C30="一致確認","一致確認",IF(G30=0,"候補なし",IF(G30&gt;1,"複数候補",IF(INDEX(顧客マスター!$C$8:$C$57,MATCH(B30,顧客マスター!$B$8:$B$57,0))&lt;&gt;"有効","台帳要確認","単一候補")))))))),0,1))))</f>
        <v>0</v>
      </c>
    </row>
    <row r="31" customFormat="false" ht="30" hidden="false" customHeight="true" outlineLevel="0" collapsed="false">
      <c r="A31" s="13"/>
      <c r="B31" s="13"/>
      <c r="C31" s="14"/>
      <c r="D31" s="13"/>
      <c r="E31" s="3"/>
      <c r="F31" s="3"/>
      <c r="G31" s="1" t="str">
        <f aca="false">IF(J31="","",IF(K31&lt;&gt;0,NA(),IF(COUNTA(B31)=0,"",COUNTIFS(顧客マスター!$B$8:$B$57,B31))))</f>
        <v/>
      </c>
      <c r="H31" s="1" t="str">
        <f aca="false">IF(J31="","",IF(K31&lt;&gt;0,NA(),IF(AND(COUNTA(B31)&gt;0,G31=1),INDEX(顧客マスター!$A$8:$A$57,MATCH(B31,顧客マスター!$B$8:$B$57,0)),"")))</f>
        <v/>
      </c>
      <c r="I31" s="1" t="str">
        <f aca="false">IF(J31="","",IF(K31&lt;&gt;0,NA(),IF(C31="対象外","対象外",IF(照合結果!$E$3&lt;&gt;"確認済","体系未確認",IF(COUNTA(B31)=0,"キー未確認",IF(C31="一致確認","一致確認",IF(G31=0,"候補なし",IF(G31&gt;1,"複数候補",IF(INDEX(顧客マスター!$C$8:$C$57,MATCH(B31,顧客マスター!$B$8:$B$57,0))&lt;&gt;"有効","台帳要確認","単一候補")))))))))</f>
        <v/>
      </c>
      <c r="J31" s="1" t="str">
        <f aca="false">IF(COUNTA(A31:F31)=0,"",IF(NOT(AND(ISTEXT(A31),LEN(A31)=8,EXACT(LEFT(A31,4),"REC-"),ISNUMBER(FIND(MID(A31,5,1)&amp;"x","0x1x2x3x4x5x6x7x8x9x")),ISNUMBER(FIND(MID(A31,6,1)&amp;"x","0x1x2x3x4x5x6x7x8x9x")),ISNUMBER(FIND(MID(A31,7,1)&amp;"x","0x1x2x3x4x5x6x7x8x9x")),ISNUMBER(FIND(MID(A31,8,1)&amp;"x","0x1x2x3x4x5x6x7x8x9x")))),"照合行IDの形式を確認",IF(COUNTIFS($A$8:$A$57,A31)&gt;1,"照合行IDが重複",IF(AND(COUNTA(B31)&gt;0,NOT(AND(ISTEXT(B31),LEN(B31)=8,EXACT(LEFT(B31,4),"CUS-"),ISNUMBER(FIND(MID(B31,5,1)&amp;"x","0x1x2x3x4x5x6x7x8x9x")),ISNUMBER(FIND(MID(B31,6,1)&amp;"x","0x1x2x3x4x5x6x7x8x9x")),ISNUMBER(FIND(MID(B31,7,1)&amp;"x","0x1x2x3x4x5x6x7x8x9x")),ISNUMBER(FIND(MID(B31,8,1)&amp;"x","0x1x2x3x4x5x6x7x8x9x"))))),"照合顧客IDの形式を確認",IF(NOT(OR(C31="未確認",C31="一致確認",C31="対象外")),"確認区分を確認",IF(NOT(IF(ISNUMBER(F31),AND(F31&gt;=43831,F31&lt;73051,F31=INT(F31)),FALSE())),"元記録確認日は時刻なしで必須",IF(F31&gt;照合結果!$B$3,"元記録確認日が基準日より後",IF(AND(C31&lt;&gt;"一致確認",COUNTA(D31:E31)&gt;0),"未確認/対象外の確認先と一致確認日は空欄",IF(AND(C31="一致確認",COUNTA(B31)=0),"一致確認には照合顧客IDが必須",IF(AND(C31="一致確認",NOT(AND(ISTEXT(D31),LEN(D31)=8,EXACT(LEFT(D31,4),"MST-"),ISNUMBER(FIND(MID(D31,5,1)&amp;"x","0x1x2x3x4x5x6x7x8x9x")),ISNUMBER(FIND(MID(D31,6,1)&amp;"x","0x1x2x3x4x5x6x7x8x9x")),ISNUMBER(FIND(MID(D31,7,1)&amp;"x","0x1x2x3x4x5x6x7x8x9x")),ISNUMBER(FIND(MID(D31,8,1)&amp;"x","0x1x2x3x4x5x6x7x8x9x"))))),"確認先行IDの形式を確認",IF(AND(C31="一致確認",COUNTIFS(顧客マスター!$A$8:$A$57,D31)&lt;&gt;1),"確認先行が未登録/重複",IF(IF(C31="一致確認",INDEX(顧客マスター!$B$8:$B$57,MATCH(D31,顧客マスター!$A$8:$A$57,0))&lt;&gt;B31,FALSE()),"確認先の顧客IDが一致しません",IF(IF(C31="一致確認",INDEX(顧客マスター!$C$8:$C$57,MATCH(D31,顧客マスター!$A$8:$A$57,0))&lt;&gt;"有効",FALSE()),"確認先の台帳区分を確認",IF(AND(C31="一致確認",NOT(IF(ISNUMBER(E31),AND(E31&gt;=43831,E31&lt;73051,E31=INT(E31)),FALSE()))),"一致確認日は時刻なしで必須",IF(IF(C31="一致確認",OR(E31&gt;F31,E31&lt;INDEX(顧客マスター!$D$8:$D$57,MATCH(D31,顧客マスター!$A$8:$A$57,0))),FALSE()),"台帳確認日≦一致確認日≦元記録確認日を確認","確認済み")))))))))))))))</f>
        <v/>
      </c>
      <c r="K31" s="1" t="str">
        <f aca="false">IF(J31="","",IF(J31="確認済み",0,1))</f>
        <v/>
      </c>
      <c r="L31" s="1" t="n">
        <f aca="false">IF(COUNTA(A31:F31)=0,IF(AND(J31="",K31="",G31="",H31="",I31=""),0,1),IF(NOT(AND(ISTEXT(J31),J31=IF(COUNTA(A31:F31)=0,"",IF(NOT(AND(ISTEXT(A31),LEN(A31)=8,EXACT(LEFT(A31,4),"REC-"),ISNUMBER(FIND(MID(A31,5,1)&amp;"x","0x1x2x3x4x5x6x7x8x9x")),ISNUMBER(FIND(MID(A31,6,1)&amp;"x","0x1x2x3x4x5x6x7x8x9x")),ISNUMBER(FIND(MID(A31,7,1)&amp;"x","0x1x2x3x4x5x6x7x8x9x")),ISNUMBER(FIND(MID(A31,8,1)&amp;"x","0x1x2x3x4x5x6x7x8x9x")))),"照合行IDの形式を確認",IF(COUNTIFS($A$8:$A$57,A31)&gt;1,"照合行IDが重複",IF(AND(COUNTA(B31)&gt;0,NOT(AND(ISTEXT(B31),LEN(B31)=8,EXACT(LEFT(B31,4),"CUS-"),ISNUMBER(FIND(MID(B31,5,1)&amp;"x","0x1x2x3x4x5x6x7x8x9x")),ISNUMBER(FIND(MID(B31,6,1)&amp;"x","0x1x2x3x4x5x6x7x8x9x")),ISNUMBER(FIND(MID(B31,7,1)&amp;"x","0x1x2x3x4x5x6x7x8x9x")),ISNUMBER(FIND(MID(B31,8,1)&amp;"x","0x1x2x3x4x5x6x7x8x9x"))))),"照合顧客IDの形式を確認",IF(NOT(OR(C31="未確認",C31="一致確認",C31="対象外")),"確認区分を確認",IF(NOT(IF(ISNUMBER(F31),AND(F31&gt;=43831,F31&lt;73051,F31=INT(F31)),FALSE())),"元記録確認日は時刻なしで必須",IF(F31&gt;照合結果!$B$3,"元記録確認日が基準日より後",IF(AND(C31&lt;&gt;"一致確認",COUNTA(D31:E31)&gt;0),"未確認/対象外の確認先と一致確認日は空欄",IF(AND(C31="一致確認",COUNTA(B31)=0),"一致確認には照合顧客IDが必須",IF(AND(C31="一致確認",NOT(AND(ISTEXT(D31),LEN(D31)=8,EXACT(LEFT(D31,4),"MST-"),ISNUMBER(FIND(MID(D31,5,1)&amp;"x","0x1x2x3x4x5x6x7x8x9x")),ISNUMBER(FIND(MID(D31,6,1)&amp;"x","0x1x2x3x4x5x6x7x8x9x")),ISNUMBER(FIND(MID(D31,7,1)&amp;"x","0x1x2x3x4x5x6x7x8x9x")),ISNUMBER(FIND(MID(D31,8,1)&amp;"x","0x1x2x3x4x5x6x7x8x9x"))))),"確認先行IDの形式を確認",IF(AND(C31="一致確認",COUNTIFS(顧客マスター!$A$8:$A$57,D31)&lt;&gt;1),"確認先行が未登録/重複",IF(IF(C31="一致確認",INDEX(顧客マスター!$B$8:$B$57,MATCH(D31,顧客マスター!$A$8:$A$57,0))&lt;&gt;B31,FALSE()),"確認先の顧客IDが一致しません",IF(IF(C31="一致確認",INDEX(顧客マスター!$C$8:$C$57,MATCH(D31,顧客マスター!$A$8:$A$57,0))&lt;&gt;"有効",FALSE()),"確認先の台帳区分を確認",IF(AND(C31="一致確認",NOT(IF(ISNUMBER(E31),AND(E31&gt;=43831,E31&lt;73051,E31=INT(E31)),FALSE()))),"一致確認日は時刻なしで必須",IF(IF(C31="一致確認",OR(E31&gt;F31,E31&lt;INDEX(顧客マスター!$D$8:$D$57,MATCH(D31,顧客マスター!$A$8:$A$57,0))),FALSE()),"台帳確認日≦一致確認日≦元記録確認日を確認","確認済み"))))))))))))))),ISNUMBER(K31),K31=IF(J31="確認済み",0,1))),1,IF(K31&lt;&gt;0,0,IF(AND(IF(COUNTA(B31)=0,ISTEXT(G31),ISNUMBER(G31)),G31=IF(COUNTA(B31)=0,"",COUNTIFS(顧客マスター!$B$8:$B$57,B31)),ISTEXT(H31),H31=IF(AND(COUNTA(B31)&gt;0,G31=1),INDEX(顧客マスター!$A$8:$A$57,MATCH(B31,顧客マスター!$B$8:$B$57,0)),""),ISTEXT(I31),I31=IF(C31="対象外","対象外",IF(照合結果!$E$3&lt;&gt;"確認済","体系未確認",IF(COUNTA(B31)=0,"キー未確認",IF(C31="一致確認","一致確認",IF(G31=0,"候補なし",IF(G31&gt;1,"複数候補",IF(INDEX(顧客マスター!$C$8:$C$57,MATCH(B31,顧客マスター!$B$8:$B$57,0))&lt;&gt;"有効","台帳要確認","単一候補")))))))),0,1))))</f>
        <v>0</v>
      </c>
    </row>
    <row r="32" customFormat="false" ht="30" hidden="false" customHeight="true" outlineLevel="0" collapsed="false">
      <c r="A32" s="13"/>
      <c r="B32" s="13"/>
      <c r="C32" s="14"/>
      <c r="D32" s="13"/>
      <c r="E32" s="3"/>
      <c r="F32" s="3"/>
      <c r="G32" s="1" t="str">
        <f aca="false">IF(J32="","",IF(K32&lt;&gt;0,NA(),IF(COUNTA(B32)=0,"",COUNTIFS(顧客マスター!$B$8:$B$57,B32))))</f>
        <v/>
      </c>
      <c r="H32" s="1" t="str">
        <f aca="false">IF(J32="","",IF(K32&lt;&gt;0,NA(),IF(AND(COUNTA(B32)&gt;0,G32=1),INDEX(顧客マスター!$A$8:$A$57,MATCH(B32,顧客マスター!$B$8:$B$57,0)),"")))</f>
        <v/>
      </c>
      <c r="I32" s="1" t="str">
        <f aca="false">IF(J32="","",IF(K32&lt;&gt;0,NA(),IF(C32="対象外","対象外",IF(照合結果!$E$3&lt;&gt;"確認済","体系未確認",IF(COUNTA(B32)=0,"キー未確認",IF(C32="一致確認","一致確認",IF(G32=0,"候補なし",IF(G32&gt;1,"複数候補",IF(INDEX(顧客マスター!$C$8:$C$57,MATCH(B32,顧客マスター!$B$8:$B$57,0))&lt;&gt;"有効","台帳要確認","単一候補")))))))))</f>
        <v/>
      </c>
      <c r="J32" s="1" t="str">
        <f aca="false">IF(COUNTA(A32:F32)=0,"",IF(NOT(AND(ISTEXT(A32),LEN(A32)=8,EXACT(LEFT(A32,4),"REC-"),ISNUMBER(FIND(MID(A32,5,1)&amp;"x","0x1x2x3x4x5x6x7x8x9x")),ISNUMBER(FIND(MID(A32,6,1)&amp;"x","0x1x2x3x4x5x6x7x8x9x")),ISNUMBER(FIND(MID(A32,7,1)&amp;"x","0x1x2x3x4x5x6x7x8x9x")),ISNUMBER(FIND(MID(A32,8,1)&amp;"x","0x1x2x3x4x5x6x7x8x9x")))),"照合行IDの形式を確認",IF(COUNTIFS($A$8:$A$57,A32)&gt;1,"照合行IDが重複",IF(AND(COUNTA(B32)&gt;0,NOT(AND(ISTEXT(B32),LEN(B32)=8,EXACT(LEFT(B32,4),"CUS-"),ISNUMBER(FIND(MID(B32,5,1)&amp;"x","0x1x2x3x4x5x6x7x8x9x")),ISNUMBER(FIND(MID(B32,6,1)&amp;"x","0x1x2x3x4x5x6x7x8x9x")),ISNUMBER(FIND(MID(B32,7,1)&amp;"x","0x1x2x3x4x5x6x7x8x9x")),ISNUMBER(FIND(MID(B32,8,1)&amp;"x","0x1x2x3x4x5x6x7x8x9x"))))),"照合顧客IDの形式を確認",IF(NOT(OR(C32="未確認",C32="一致確認",C32="対象外")),"確認区分を確認",IF(NOT(IF(ISNUMBER(F32),AND(F32&gt;=43831,F32&lt;73051,F32=INT(F32)),FALSE())),"元記録確認日は時刻なしで必須",IF(F32&gt;照合結果!$B$3,"元記録確認日が基準日より後",IF(AND(C32&lt;&gt;"一致確認",COUNTA(D32:E32)&gt;0),"未確認/対象外の確認先と一致確認日は空欄",IF(AND(C32="一致確認",COUNTA(B32)=0),"一致確認には照合顧客IDが必須",IF(AND(C32="一致確認",NOT(AND(ISTEXT(D32),LEN(D32)=8,EXACT(LEFT(D32,4),"MST-"),ISNUMBER(FIND(MID(D32,5,1)&amp;"x","0x1x2x3x4x5x6x7x8x9x")),ISNUMBER(FIND(MID(D32,6,1)&amp;"x","0x1x2x3x4x5x6x7x8x9x")),ISNUMBER(FIND(MID(D32,7,1)&amp;"x","0x1x2x3x4x5x6x7x8x9x")),ISNUMBER(FIND(MID(D32,8,1)&amp;"x","0x1x2x3x4x5x6x7x8x9x"))))),"確認先行IDの形式を確認",IF(AND(C32="一致確認",COUNTIFS(顧客マスター!$A$8:$A$57,D32)&lt;&gt;1),"確認先行が未登録/重複",IF(IF(C32="一致確認",INDEX(顧客マスター!$B$8:$B$57,MATCH(D32,顧客マスター!$A$8:$A$57,0))&lt;&gt;B32,FALSE()),"確認先の顧客IDが一致しません",IF(IF(C32="一致確認",INDEX(顧客マスター!$C$8:$C$57,MATCH(D32,顧客マスター!$A$8:$A$57,0))&lt;&gt;"有効",FALSE()),"確認先の台帳区分を確認",IF(AND(C32="一致確認",NOT(IF(ISNUMBER(E32),AND(E32&gt;=43831,E32&lt;73051,E32=INT(E32)),FALSE()))),"一致確認日は時刻なしで必須",IF(IF(C32="一致確認",OR(E32&gt;F32,E32&lt;INDEX(顧客マスター!$D$8:$D$57,MATCH(D32,顧客マスター!$A$8:$A$57,0))),FALSE()),"台帳確認日≦一致確認日≦元記録確認日を確認","確認済み")))))))))))))))</f>
        <v/>
      </c>
      <c r="K32" s="1" t="str">
        <f aca="false">IF(J32="","",IF(J32="確認済み",0,1))</f>
        <v/>
      </c>
      <c r="L32" s="1" t="n">
        <f aca="false">IF(COUNTA(A32:F32)=0,IF(AND(J32="",K32="",G32="",H32="",I32=""),0,1),IF(NOT(AND(ISTEXT(J32),J32=IF(COUNTA(A32:F32)=0,"",IF(NOT(AND(ISTEXT(A32),LEN(A32)=8,EXACT(LEFT(A32,4),"REC-"),ISNUMBER(FIND(MID(A32,5,1)&amp;"x","0x1x2x3x4x5x6x7x8x9x")),ISNUMBER(FIND(MID(A32,6,1)&amp;"x","0x1x2x3x4x5x6x7x8x9x")),ISNUMBER(FIND(MID(A32,7,1)&amp;"x","0x1x2x3x4x5x6x7x8x9x")),ISNUMBER(FIND(MID(A32,8,1)&amp;"x","0x1x2x3x4x5x6x7x8x9x")))),"照合行IDの形式を確認",IF(COUNTIFS($A$8:$A$57,A32)&gt;1,"照合行IDが重複",IF(AND(COUNTA(B32)&gt;0,NOT(AND(ISTEXT(B32),LEN(B32)=8,EXACT(LEFT(B32,4),"CUS-"),ISNUMBER(FIND(MID(B32,5,1)&amp;"x","0x1x2x3x4x5x6x7x8x9x")),ISNUMBER(FIND(MID(B32,6,1)&amp;"x","0x1x2x3x4x5x6x7x8x9x")),ISNUMBER(FIND(MID(B32,7,1)&amp;"x","0x1x2x3x4x5x6x7x8x9x")),ISNUMBER(FIND(MID(B32,8,1)&amp;"x","0x1x2x3x4x5x6x7x8x9x"))))),"照合顧客IDの形式を確認",IF(NOT(OR(C32="未確認",C32="一致確認",C32="対象外")),"確認区分を確認",IF(NOT(IF(ISNUMBER(F32),AND(F32&gt;=43831,F32&lt;73051,F32=INT(F32)),FALSE())),"元記録確認日は時刻なしで必須",IF(F32&gt;照合結果!$B$3,"元記録確認日が基準日より後",IF(AND(C32&lt;&gt;"一致確認",COUNTA(D32:E32)&gt;0),"未確認/対象外の確認先と一致確認日は空欄",IF(AND(C32="一致確認",COUNTA(B32)=0),"一致確認には照合顧客IDが必須",IF(AND(C32="一致確認",NOT(AND(ISTEXT(D32),LEN(D32)=8,EXACT(LEFT(D32,4),"MST-"),ISNUMBER(FIND(MID(D32,5,1)&amp;"x","0x1x2x3x4x5x6x7x8x9x")),ISNUMBER(FIND(MID(D32,6,1)&amp;"x","0x1x2x3x4x5x6x7x8x9x")),ISNUMBER(FIND(MID(D32,7,1)&amp;"x","0x1x2x3x4x5x6x7x8x9x")),ISNUMBER(FIND(MID(D32,8,1)&amp;"x","0x1x2x3x4x5x6x7x8x9x"))))),"確認先行IDの形式を確認",IF(AND(C32="一致確認",COUNTIFS(顧客マスター!$A$8:$A$57,D32)&lt;&gt;1),"確認先行が未登録/重複",IF(IF(C32="一致確認",INDEX(顧客マスター!$B$8:$B$57,MATCH(D32,顧客マスター!$A$8:$A$57,0))&lt;&gt;B32,FALSE()),"確認先の顧客IDが一致しません",IF(IF(C32="一致確認",INDEX(顧客マスター!$C$8:$C$57,MATCH(D32,顧客マスター!$A$8:$A$57,0))&lt;&gt;"有効",FALSE()),"確認先の台帳区分を確認",IF(AND(C32="一致確認",NOT(IF(ISNUMBER(E32),AND(E32&gt;=43831,E32&lt;73051,E32=INT(E32)),FALSE()))),"一致確認日は時刻なしで必須",IF(IF(C32="一致確認",OR(E32&gt;F32,E32&lt;INDEX(顧客マスター!$D$8:$D$57,MATCH(D32,顧客マスター!$A$8:$A$57,0))),FALSE()),"台帳確認日≦一致確認日≦元記録確認日を確認","確認済み"))))))))))))))),ISNUMBER(K32),K32=IF(J32="確認済み",0,1))),1,IF(K32&lt;&gt;0,0,IF(AND(IF(COUNTA(B32)=0,ISTEXT(G32),ISNUMBER(G32)),G32=IF(COUNTA(B32)=0,"",COUNTIFS(顧客マスター!$B$8:$B$57,B32)),ISTEXT(H32),H32=IF(AND(COUNTA(B32)&gt;0,G32=1),INDEX(顧客マスター!$A$8:$A$57,MATCH(B32,顧客マスター!$B$8:$B$57,0)),""),ISTEXT(I32),I32=IF(C32="対象外","対象外",IF(照合結果!$E$3&lt;&gt;"確認済","体系未確認",IF(COUNTA(B32)=0,"キー未確認",IF(C32="一致確認","一致確認",IF(G32=0,"候補なし",IF(G32&gt;1,"複数候補",IF(INDEX(顧客マスター!$C$8:$C$57,MATCH(B32,顧客マスター!$B$8:$B$57,0))&lt;&gt;"有効","台帳要確認","単一候補")))))))),0,1))))</f>
        <v>0</v>
      </c>
    </row>
    <row r="33" customFormat="false" ht="30" hidden="false" customHeight="true" outlineLevel="0" collapsed="false">
      <c r="A33" s="13"/>
      <c r="B33" s="13"/>
      <c r="C33" s="14"/>
      <c r="D33" s="13"/>
      <c r="E33" s="3"/>
      <c r="F33" s="3"/>
      <c r="G33" s="1" t="str">
        <f aca="false">IF(J33="","",IF(K33&lt;&gt;0,NA(),IF(COUNTA(B33)=0,"",COUNTIFS(顧客マスター!$B$8:$B$57,B33))))</f>
        <v/>
      </c>
      <c r="H33" s="1" t="str">
        <f aca="false">IF(J33="","",IF(K33&lt;&gt;0,NA(),IF(AND(COUNTA(B33)&gt;0,G33=1),INDEX(顧客マスター!$A$8:$A$57,MATCH(B33,顧客マスター!$B$8:$B$57,0)),"")))</f>
        <v/>
      </c>
      <c r="I33" s="1" t="str">
        <f aca="false">IF(J33="","",IF(K33&lt;&gt;0,NA(),IF(C33="対象外","対象外",IF(照合結果!$E$3&lt;&gt;"確認済","体系未確認",IF(COUNTA(B33)=0,"キー未確認",IF(C33="一致確認","一致確認",IF(G33=0,"候補なし",IF(G33&gt;1,"複数候補",IF(INDEX(顧客マスター!$C$8:$C$57,MATCH(B33,顧客マスター!$B$8:$B$57,0))&lt;&gt;"有効","台帳要確認","単一候補")))))))))</f>
        <v/>
      </c>
      <c r="J33" s="1" t="str">
        <f aca="false">IF(COUNTA(A33:F33)=0,"",IF(NOT(AND(ISTEXT(A33),LEN(A33)=8,EXACT(LEFT(A33,4),"REC-"),ISNUMBER(FIND(MID(A33,5,1)&amp;"x","0x1x2x3x4x5x6x7x8x9x")),ISNUMBER(FIND(MID(A33,6,1)&amp;"x","0x1x2x3x4x5x6x7x8x9x")),ISNUMBER(FIND(MID(A33,7,1)&amp;"x","0x1x2x3x4x5x6x7x8x9x")),ISNUMBER(FIND(MID(A33,8,1)&amp;"x","0x1x2x3x4x5x6x7x8x9x")))),"照合行IDの形式を確認",IF(COUNTIFS($A$8:$A$57,A33)&gt;1,"照合行IDが重複",IF(AND(COUNTA(B33)&gt;0,NOT(AND(ISTEXT(B33),LEN(B33)=8,EXACT(LEFT(B33,4),"CUS-"),ISNUMBER(FIND(MID(B33,5,1)&amp;"x","0x1x2x3x4x5x6x7x8x9x")),ISNUMBER(FIND(MID(B33,6,1)&amp;"x","0x1x2x3x4x5x6x7x8x9x")),ISNUMBER(FIND(MID(B33,7,1)&amp;"x","0x1x2x3x4x5x6x7x8x9x")),ISNUMBER(FIND(MID(B33,8,1)&amp;"x","0x1x2x3x4x5x6x7x8x9x"))))),"照合顧客IDの形式を確認",IF(NOT(OR(C33="未確認",C33="一致確認",C33="対象外")),"確認区分を確認",IF(NOT(IF(ISNUMBER(F33),AND(F33&gt;=43831,F33&lt;73051,F33=INT(F33)),FALSE())),"元記録確認日は時刻なしで必須",IF(F33&gt;照合結果!$B$3,"元記録確認日が基準日より後",IF(AND(C33&lt;&gt;"一致確認",COUNTA(D33:E33)&gt;0),"未確認/対象外の確認先と一致確認日は空欄",IF(AND(C33="一致確認",COUNTA(B33)=0),"一致確認には照合顧客IDが必須",IF(AND(C33="一致確認",NOT(AND(ISTEXT(D33),LEN(D33)=8,EXACT(LEFT(D33,4),"MST-"),ISNUMBER(FIND(MID(D33,5,1)&amp;"x","0x1x2x3x4x5x6x7x8x9x")),ISNUMBER(FIND(MID(D33,6,1)&amp;"x","0x1x2x3x4x5x6x7x8x9x")),ISNUMBER(FIND(MID(D33,7,1)&amp;"x","0x1x2x3x4x5x6x7x8x9x")),ISNUMBER(FIND(MID(D33,8,1)&amp;"x","0x1x2x3x4x5x6x7x8x9x"))))),"確認先行IDの形式を確認",IF(AND(C33="一致確認",COUNTIFS(顧客マスター!$A$8:$A$57,D33)&lt;&gt;1),"確認先行が未登録/重複",IF(IF(C33="一致確認",INDEX(顧客マスター!$B$8:$B$57,MATCH(D33,顧客マスター!$A$8:$A$57,0))&lt;&gt;B33,FALSE()),"確認先の顧客IDが一致しません",IF(IF(C33="一致確認",INDEX(顧客マスター!$C$8:$C$57,MATCH(D33,顧客マスター!$A$8:$A$57,0))&lt;&gt;"有効",FALSE()),"確認先の台帳区分を確認",IF(AND(C33="一致確認",NOT(IF(ISNUMBER(E33),AND(E33&gt;=43831,E33&lt;73051,E33=INT(E33)),FALSE()))),"一致確認日は時刻なしで必須",IF(IF(C33="一致確認",OR(E33&gt;F33,E33&lt;INDEX(顧客マスター!$D$8:$D$57,MATCH(D33,顧客マスター!$A$8:$A$57,0))),FALSE()),"台帳確認日≦一致確認日≦元記録確認日を確認","確認済み")))))))))))))))</f>
        <v/>
      </c>
      <c r="K33" s="1" t="str">
        <f aca="false">IF(J33="","",IF(J33="確認済み",0,1))</f>
        <v/>
      </c>
      <c r="L33" s="1" t="n">
        <f aca="false">IF(COUNTA(A33:F33)=0,IF(AND(J33="",K33="",G33="",H33="",I33=""),0,1),IF(NOT(AND(ISTEXT(J33),J33=IF(COUNTA(A33:F33)=0,"",IF(NOT(AND(ISTEXT(A33),LEN(A33)=8,EXACT(LEFT(A33,4),"REC-"),ISNUMBER(FIND(MID(A33,5,1)&amp;"x","0x1x2x3x4x5x6x7x8x9x")),ISNUMBER(FIND(MID(A33,6,1)&amp;"x","0x1x2x3x4x5x6x7x8x9x")),ISNUMBER(FIND(MID(A33,7,1)&amp;"x","0x1x2x3x4x5x6x7x8x9x")),ISNUMBER(FIND(MID(A33,8,1)&amp;"x","0x1x2x3x4x5x6x7x8x9x")))),"照合行IDの形式を確認",IF(COUNTIFS($A$8:$A$57,A33)&gt;1,"照合行IDが重複",IF(AND(COUNTA(B33)&gt;0,NOT(AND(ISTEXT(B33),LEN(B33)=8,EXACT(LEFT(B33,4),"CUS-"),ISNUMBER(FIND(MID(B33,5,1)&amp;"x","0x1x2x3x4x5x6x7x8x9x")),ISNUMBER(FIND(MID(B33,6,1)&amp;"x","0x1x2x3x4x5x6x7x8x9x")),ISNUMBER(FIND(MID(B33,7,1)&amp;"x","0x1x2x3x4x5x6x7x8x9x")),ISNUMBER(FIND(MID(B33,8,1)&amp;"x","0x1x2x3x4x5x6x7x8x9x"))))),"照合顧客IDの形式を確認",IF(NOT(OR(C33="未確認",C33="一致確認",C33="対象外")),"確認区分を確認",IF(NOT(IF(ISNUMBER(F33),AND(F33&gt;=43831,F33&lt;73051,F33=INT(F33)),FALSE())),"元記録確認日は時刻なしで必須",IF(F33&gt;照合結果!$B$3,"元記録確認日が基準日より後",IF(AND(C33&lt;&gt;"一致確認",COUNTA(D33:E33)&gt;0),"未確認/対象外の確認先と一致確認日は空欄",IF(AND(C33="一致確認",COUNTA(B33)=0),"一致確認には照合顧客IDが必須",IF(AND(C33="一致確認",NOT(AND(ISTEXT(D33),LEN(D33)=8,EXACT(LEFT(D33,4),"MST-"),ISNUMBER(FIND(MID(D33,5,1)&amp;"x","0x1x2x3x4x5x6x7x8x9x")),ISNUMBER(FIND(MID(D33,6,1)&amp;"x","0x1x2x3x4x5x6x7x8x9x")),ISNUMBER(FIND(MID(D33,7,1)&amp;"x","0x1x2x3x4x5x6x7x8x9x")),ISNUMBER(FIND(MID(D33,8,1)&amp;"x","0x1x2x3x4x5x6x7x8x9x"))))),"確認先行IDの形式を確認",IF(AND(C33="一致確認",COUNTIFS(顧客マスター!$A$8:$A$57,D33)&lt;&gt;1),"確認先行が未登録/重複",IF(IF(C33="一致確認",INDEX(顧客マスター!$B$8:$B$57,MATCH(D33,顧客マスター!$A$8:$A$57,0))&lt;&gt;B33,FALSE()),"確認先の顧客IDが一致しません",IF(IF(C33="一致確認",INDEX(顧客マスター!$C$8:$C$57,MATCH(D33,顧客マスター!$A$8:$A$57,0))&lt;&gt;"有効",FALSE()),"確認先の台帳区分を確認",IF(AND(C33="一致確認",NOT(IF(ISNUMBER(E33),AND(E33&gt;=43831,E33&lt;73051,E33=INT(E33)),FALSE()))),"一致確認日は時刻なしで必須",IF(IF(C33="一致確認",OR(E33&gt;F33,E33&lt;INDEX(顧客マスター!$D$8:$D$57,MATCH(D33,顧客マスター!$A$8:$A$57,0))),FALSE()),"台帳確認日≦一致確認日≦元記録確認日を確認","確認済み"))))))))))))))),ISNUMBER(K33),K33=IF(J33="確認済み",0,1))),1,IF(K33&lt;&gt;0,0,IF(AND(IF(COUNTA(B33)=0,ISTEXT(G33),ISNUMBER(G33)),G33=IF(COUNTA(B33)=0,"",COUNTIFS(顧客マスター!$B$8:$B$57,B33)),ISTEXT(H33),H33=IF(AND(COUNTA(B33)&gt;0,G33=1),INDEX(顧客マスター!$A$8:$A$57,MATCH(B33,顧客マスター!$B$8:$B$57,0)),""),ISTEXT(I33),I33=IF(C33="対象外","対象外",IF(照合結果!$E$3&lt;&gt;"確認済","体系未確認",IF(COUNTA(B33)=0,"キー未確認",IF(C33="一致確認","一致確認",IF(G33=0,"候補なし",IF(G33&gt;1,"複数候補",IF(INDEX(顧客マスター!$C$8:$C$57,MATCH(B33,顧客マスター!$B$8:$B$57,0))&lt;&gt;"有効","台帳要確認","単一候補")))))))),0,1))))</f>
        <v>0</v>
      </c>
    </row>
    <row r="34" customFormat="false" ht="30" hidden="false" customHeight="true" outlineLevel="0" collapsed="false">
      <c r="A34" s="13"/>
      <c r="B34" s="13"/>
      <c r="C34" s="14"/>
      <c r="D34" s="13"/>
      <c r="E34" s="3"/>
      <c r="F34" s="3"/>
      <c r="G34" s="1" t="str">
        <f aca="false">IF(J34="","",IF(K34&lt;&gt;0,NA(),IF(COUNTA(B34)=0,"",COUNTIFS(顧客マスター!$B$8:$B$57,B34))))</f>
        <v/>
      </c>
      <c r="H34" s="1" t="str">
        <f aca="false">IF(J34="","",IF(K34&lt;&gt;0,NA(),IF(AND(COUNTA(B34)&gt;0,G34=1),INDEX(顧客マスター!$A$8:$A$57,MATCH(B34,顧客マスター!$B$8:$B$57,0)),"")))</f>
        <v/>
      </c>
      <c r="I34" s="1" t="str">
        <f aca="false">IF(J34="","",IF(K34&lt;&gt;0,NA(),IF(C34="対象外","対象外",IF(照合結果!$E$3&lt;&gt;"確認済","体系未確認",IF(COUNTA(B34)=0,"キー未確認",IF(C34="一致確認","一致確認",IF(G34=0,"候補なし",IF(G34&gt;1,"複数候補",IF(INDEX(顧客マスター!$C$8:$C$57,MATCH(B34,顧客マスター!$B$8:$B$57,0))&lt;&gt;"有効","台帳要確認","単一候補")))))))))</f>
        <v/>
      </c>
      <c r="J34" s="1" t="str">
        <f aca="false">IF(COUNTA(A34:F34)=0,"",IF(NOT(AND(ISTEXT(A34),LEN(A34)=8,EXACT(LEFT(A34,4),"REC-"),ISNUMBER(FIND(MID(A34,5,1)&amp;"x","0x1x2x3x4x5x6x7x8x9x")),ISNUMBER(FIND(MID(A34,6,1)&amp;"x","0x1x2x3x4x5x6x7x8x9x")),ISNUMBER(FIND(MID(A34,7,1)&amp;"x","0x1x2x3x4x5x6x7x8x9x")),ISNUMBER(FIND(MID(A34,8,1)&amp;"x","0x1x2x3x4x5x6x7x8x9x")))),"照合行IDの形式を確認",IF(COUNTIFS($A$8:$A$57,A34)&gt;1,"照合行IDが重複",IF(AND(COUNTA(B34)&gt;0,NOT(AND(ISTEXT(B34),LEN(B34)=8,EXACT(LEFT(B34,4),"CUS-"),ISNUMBER(FIND(MID(B34,5,1)&amp;"x","0x1x2x3x4x5x6x7x8x9x")),ISNUMBER(FIND(MID(B34,6,1)&amp;"x","0x1x2x3x4x5x6x7x8x9x")),ISNUMBER(FIND(MID(B34,7,1)&amp;"x","0x1x2x3x4x5x6x7x8x9x")),ISNUMBER(FIND(MID(B34,8,1)&amp;"x","0x1x2x3x4x5x6x7x8x9x"))))),"照合顧客IDの形式を確認",IF(NOT(OR(C34="未確認",C34="一致確認",C34="対象外")),"確認区分を確認",IF(NOT(IF(ISNUMBER(F34),AND(F34&gt;=43831,F34&lt;73051,F34=INT(F34)),FALSE())),"元記録確認日は時刻なしで必須",IF(F34&gt;照合結果!$B$3,"元記録確認日が基準日より後",IF(AND(C34&lt;&gt;"一致確認",COUNTA(D34:E34)&gt;0),"未確認/対象外の確認先と一致確認日は空欄",IF(AND(C34="一致確認",COUNTA(B34)=0),"一致確認には照合顧客IDが必須",IF(AND(C34="一致確認",NOT(AND(ISTEXT(D34),LEN(D34)=8,EXACT(LEFT(D34,4),"MST-"),ISNUMBER(FIND(MID(D34,5,1)&amp;"x","0x1x2x3x4x5x6x7x8x9x")),ISNUMBER(FIND(MID(D34,6,1)&amp;"x","0x1x2x3x4x5x6x7x8x9x")),ISNUMBER(FIND(MID(D34,7,1)&amp;"x","0x1x2x3x4x5x6x7x8x9x")),ISNUMBER(FIND(MID(D34,8,1)&amp;"x","0x1x2x3x4x5x6x7x8x9x"))))),"確認先行IDの形式を確認",IF(AND(C34="一致確認",COUNTIFS(顧客マスター!$A$8:$A$57,D34)&lt;&gt;1),"確認先行が未登録/重複",IF(IF(C34="一致確認",INDEX(顧客マスター!$B$8:$B$57,MATCH(D34,顧客マスター!$A$8:$A$57,0))&lt;&gt;B34,FALSE()),"確認先の顧客IDが一致しません",IF(IF(C34="一致確認",INDEX(顧客マスター!$C$8:$C$57,MATCH(D34,顧客マスター!$A$8:$A$57,0))&lt;&gt;"有効",FALSE()),"確認先の台帳区分を確認",IF(AND(C34="一致確認",NOT(IF(ISNUMBER(E34),AND(E34&gt;=43831,E34&lt;73051,E34=INT(E34)),FALSE()))),"一致確認日は時刻なしで必須",IF(IF(C34="一致確認",OR(E34&gt;F34,E34&lt;INDEX(顧客マスター!$D$8:$D$57,MATCH(D34,顧客マスター!$A$8:$A$57,0))),FALSE()),"台帳確認日≦一致確認日≦元記録確認日を確認","確認済み")))))))))))))))</f>
        <v/>
      </c>
      <c r="K34" s="1" t="str">
        <f aca="false">IF(J34="","",IF(J34="確認済み",0,1))</f>
        <v/>
      </c>
      <c r="L34" s="1" t="n">
        <f aca="false">IF(COUNTA(A34:F34)=0,IF(AND(J34="",K34="",G34="",H34="",I34=""),0,1),IF(NOT(AND(ISTEXT(J34),J34=IF(COUNTA(A34:F34)=0,"",IF(NOT(AND(ISTEXT(A34),LEN(A34)=8,EXACT(LEFT(A34,4),"REC-"),ISNUMBER(FIND(MID(A34,5,1)&amp;"x","0x1x2x3x4x5x6x7x8x9x")),ISNUMBER(FIND(MID(A34,6,1)&amp;"x","0x1x2x3x4x5x6x7x8x9x")),ISNUMBER(FIND(MID(A34,7,1)&amp;"x","0x1x2x3x4x5x6x7x8x9x")),ISNUMBER(FIND(MID(A34,8,1)&amp;"x","0x1x2x3x4x5x6x7x8x9x")))),"照合行IDの形式を確認",IF(COUNTIFS($A$8:$A$57,A34)&gt;1,"照合行IDが重複",IF(AND(COUNTA(B34)&gt;0,NOT(AND(ISTEXT(B34),LEN(B34)=8,EXACT(LEFT(B34,4),"CUS-"),ISNUMBER(FIND(MID(B34,5,1)&amp;"x","0x1x2x3x4x5x6x7x8x9x")),ISNUMBER(FIND(MID(B34,6,1)&amp;"x","0x1x2x3x4x5x6x7x8x9x")),ISNUMBER(FIND(MID(B34,7,1)&amp;"x","0x1x2x3x4x5x6x7x8x9x")),ISNUMBER(FIND(MID(B34,8,1)&amp;"x","0x1x2x3x4x5x6x7x8x9x"))))),"照合顧客IDの形式を確認",IF(NOT(OR(C34="未確認",C34="一致確認",C34="対象外")),"確認区分を確認",IF(NOT(IF(ISNUMBER(F34),AND(F34&gt;=43831,F34&lt;73051,F34=INT(F34)),FALSE())),"元記録確認日は時刻なしで必須",IF(F34&gt;照合結果!$B$3,"元記録確認日が基準日より後",IF(AND(C34&lt;&gt;"一致確認",COUNTA(D34:E34)&gt;0),"未確認/対象外の確認先と一致確認日は空欄",IF(AND(C34="一致確認",COUNTA(B34)=0),"一致確認には照合顧客IDが必須",IF(AND(C34="一致確認",NOT(AND(ISTEXT(D34),LEN(D34)=8,EXACT(LEFT(D34,4),"MST-"),ISNUMBER(FIND(MID(D34,5,1)&amp;"x","0x1x2x3x4x5x6x7x8x9x")),ISNUMBER(FIND(MID(D34,6,1)&amp;"x","0x1x2x3x4x5x6x7x8x9x")),ISNUMBER(FIND(MID(D34,7,1)&amp;"x","0x1x2x3x4x5x6x7x8x9x")),ISNUMBER(FIND(MID(D34,8,1)&amp;"x","0x1x2x3x4x5x6x7x8x9x"))))),"確認先行IDの形式を確認",IF(AND(C34="一致確認",COUNTIFS(顧客マスター!$A$8:$A$57,D34)&lt;&gt;1),"確認先行が未登録/重複",IF(IF(C34="一致確認",INDEX(顧客マスター!$B$8:$B$57,MATCH(D34,顧客マスター!$A$8:$A$57,0))&lt;&gt;B34,FALSE()),"確認先の顧客IDが一致しません",IF(IF(C34="一致確認",INDEX(顧客マスター!$C$8:$C$57,MATCH(D34,顧客マスター!$A$8:$A$57,0))&lt;&gt;"有効",FALSE()),"確認先の台帳区分を確認",IF(AND(C34="一致確認",NOT(IF(ISNUMBER(E34),AND(E34&gt;=43831,E34&lt;73051,E34=INT(E34)),FALSE()))),"一致確認日は時刻なしで必須",IF(IF(C34="一致確認",OR(E34&gt;F34,E34&lt;INDEX(顧客マスター!$D$8:$D$57,MATCH(D34,顧客マスター!$A$8:$A$57,0))),FALSE()),"台帳確認日≦一致確認日≦元記録確認日を確認","確認済み"))))))))))))))),ISNUMBER(K34),K34=IF(J34="確認済み",0,1))),1,IF(K34&lt;&gt;0,0,IF(AND(IF(COUNTA(B34)=0,ISTEXT(G34),ISNUMBER(G34)),G34=IF(COUNTA(B34)=0,"",COUNTIFS(顧客マスター!$B$8:$B$57,B34)),ISTEXT(H34),H34=IF(AND(COUNTA(B34)&gt;0,G34=1),INDEX(顧客マスター!$A$8:$A$57,MATCH(B34,顧客マスター!$B$8:$B$57,0)),""),ISTEXT(I34),I34=IF(C34="対象外","対象外",IF(照合結果!$E$3&lt;&gt;"確認済","体系未確認",IF(COUNTA(B34)=0,"キー未確認",IF(C34="一致確認","一致確認",IF(G34=0,"候補なし",IF(G34&gt;1,"複数候補",IF(INDEX(顧客マスター!$C$8:$C$57,MATCH(B34,顧客マスター!$B$8:$B$57,0))&lt;&gt;"有効","台帳要確認","単一候補")))))))),0,1))))</f>
        <v>0</v>
      </c>
    </row>
    <row r="35" customFormat="false" ht="30" hidden="false" customHeight="true" outlineLevel="0" collapsed="false">
      <c r="A35" s="13"/>
      <c r="B35" s="13"/>
      <c r="C35" s="14"/>
      <c r="D35" s="13"/>
      <c r="E35" s="3"/>
      <c r="F35" s="3"/>
      <c r="G35" s="1" t="str">
        <f aca="false">IF(J35="","",IF(K35&lt;&gt;0,NA(),IF(COUNTA(B35)=0,"",COUNTIFS(顧客マスター!$B$8:$B$57,B35))))</f>
        <v/>
      </c>
      <c r="H35" s="1" t="str">
        <f aca="false">IF(J35="","",IF(K35&lt;&gt;0,NA(),IF(AND(COUNTA(B35)&gt;0,G35=1),INDEX(顧客マスター!$A$8:$A$57,MATCH(B35,顧客マスター!$B$8:$B$57,0)),"")))</f>
        <v/>
      </c>
      <c r="I35" s="1" t="str">
        <f aca="false">IF(J35="","",IF(K35&lt;&gt;0,NA(),IF(C35="対象外","対象外",IF(照合結果!$E$3&lt;&gt;"確認済","体系未確認",IF(COUNTA(B35)=0,"キー未確認",IF(C35="一致確認","一致確認",IF(G35=0,"候補なし",IF(G35&gt;1,"複数候補",IF(INDEX(顧客マスター!$C$8:$C$57,MATCH(B35,顧客マスター!$B$8:$B$57,0))&lt;&gt;"有効","台帳要確認","単一候補")))))))))</f>
        <v/>
      </c>
      <c r="J35" s="1" t="str">
        <f aca="false">IF(COUNTA(A35:F35)=0,"",IF(NOT(AND(ISTEXT(A35),LEN(A35)=8,EXACT(LEFT(A35,4),"REC-"),ISNUMBER(FIND(MID(A35,5,1)&amp;"x","0x1x2x3x4x5x6x7x8x9x")),ISNUMBER(FIND(MID(A35,6,1)&amp;"x","0x1x2x3x4x5x6x7x8x9x")),ISNUMBER(FIND(MID(A35,7,1)&amp;"x","0x1x2x3x4x5x6x7x8x9x")),ISNUMBER(FIND(MID(A35,8,1)&amp;"x","0x1x2x3x4x5x6x7x8x9x")))),"照合行IDの形式を確認",IF(COUNTIFS($A$8:$A$57,A35)&gt;1,"照合行IDが重複",IF(AND(COUNTA(B35)&gt;0,NOT(AND(ISTEXT(B35),LEN(B35)=8,EXACT(LEFT(B35,4),"CUS-"),ISNUMBER(FIND(MID(B35,5,1)&amp;"x","0x1x2x3x4x5x6x7x8x9x")),ISNUMBER(FIND(MID(B35,6,1)&amp;"x","0x1x2x3x4x5x6x7x8x9x")),ISNUMBER(FIND(MID(B35,7,1)&amp;"x","0x1x2x3x4x5x6x7x8x9x")),ISNUMBER(FIND(MID(B35,8,1)&amp;"x","0x1x2x3x4x5x6x7x8x9x"))))),"照合顧客IDの形式を確認",IF(NOT(OR(C35="未確認",C35="一致確認",C35="対象外")),"確認区分を確認",IF(NOT(IF(ISNUMBER(F35),AND(F35&gt;=43831,F35&lt;73051,F35=INT(F35)),FALSE())),"元記録確認日は時刻なしで必須",IF(F35&gt;照合結果!$B$3,"元記録確認日が基準日より後",IF(AND(C35&lt;&gt;"一致確認",COUNTA(D35:E35)&gt;0),"未確認/対象外の確認先と一致確認日は空欄",IF(AND(C35="一致確認",COUNTA(B35)=0),"一致確認には照合顧客IDが必須",IF(AND(C35="一致確認",NOT(AND(ISTEXT(D35),LEN(D35)=8,EXACT(LEFT(D35,4),"MST-"),ISNUMBER(FIND(MID(D35,5,1)&amp;"x","0x1x2x3x4x5x6x7x8x9x")),ISNUMBER(FIND(MID(D35,6,1)&amp;"x","0x1x2x3x4x5x6x7x8x9x")),ISNUMBER(FIND(MID(D35,7,1)&amp;"x","0x1x2x3x4x5x6x7x8x9x")),ISNUMBER(FIND(MID(D35,8,1)&amp;"x","0x1x2x3x4x5x6x7x8x9x"))))),"確認先行IDの形式を確認",IF(AND(C35="一致確認",COUNTIFS(顧客マスター!$A$8:$A$57,D35)&lt;&gt;1),"確認先行が未登録/重複",IF(IF(C35="一致確認",INDEX(顧客マスター!$B$8:$B$57,MATCH(D35,顧客マスター!$A$8:$A$57,0))&lt;&gt;B35,FALSE()),"確認先の顧客IDが一致しません",IF(IF(C35="一致確認",INDEX(顧客マスター!$C$8:$C$57,MATCH(D35,顧客マスター!$A$8:$A$57,0))&lt;&gt;"有効",FALSE()),"確認先の台帳区分を確認",IF(AND(C35="一致確認",NOT(IF(ISNUMBER(E35),AND(E35&gt;=43831,E35&lt;73051,E35=INT(E35)),FALSE()))),"一致確認日は時刻なしで必須",IF(IF(C35="一致確認",OR(E35&gt;F35,E35&lt;INDEX(顧客マスター!$D$8:$D$57,MATCH(D35,顧客マスター!$A$8:$A$57,0))),FALSE()),"台帳確認日≦一致確認日≦元記録確認日を確認","確認済み")))))))))))))))</f>
        <v/>
      </c>
      <c r="K35" s="1" t="str">
        <f aca="false">IF(J35="","",IF(J35="確認済み",0,1))</f>
        <v/>
      </c>
      <c r="L35" s="1" t="n">
        <f aca="false">IF(COUNTA(A35:F35)=0,IF(AND(J35="",K35="",G35="",H35="",I35=""),0,1),IF(NOT(AND(ISTEXT(J35),J35=IF(COUNTA(A35:F35)=0,"",IF(NOT(AND(ISTEXT(A35),LEN(A35)=8,EXACT(LEFT(A35,4),"REC-"),ISNUMBER(FIND(MID(A35,5,1)&amp;"x","0x1x2x3x4x5x6x7x8x9x")),ISNUMBER(FIND(MID(A35,6,1)&amp;"x","0x1x2x3x4x5x6x7x8x9x")),ISNUMBER(FIND(MID(A35,7,1)&amp;"x","0x1x2x3x4x5x6x7x8x9x")),ISNUMBER(FIND(MID(A35,8,1)&amp;"x","0x1x2x3x4x5x6x7x8x9x")))),"照合行IDの形式を確認",IF(COUNTIFS($A$8:$A$57,A35)&gt;1,"照合行IDが重複",IF(AND(COUNTA(B35)&gt;0,NOT(AND(ISTEXT(B35),LEN(B35)=8,EXACT(LEFT(B35,4),"CUS-"),ISNUMBER(FIND(MID(B35,5,1)&amp;"x","0x1x2x3x4x5x6x7x8x9x")),ISNUMBER(FIND(MID(B35,6,1)&amp;"x","0x1x2x3x4x5x6x7x8x9x")),ISNUMBER(FIND(MID(B35,7,1)&amp;"x","0x1x2x3x4x5x6x7x8x9x")),ISNUMBER(FIND(MID(B35,8,1)&amp;"x","0x1x2x3x4x5x6x7x8x9x"))))),"照合顧客IDの形式を確認",IF(NOT(OR(C35="未確認",C35="一致確認",C35="対象外")),"確認区分を確認",IF(NOT(IF(ISNUMBER(F35),AND(F35&gt;=43831,F35&lt;73051,F35=INT(F35)),FALSE())),"元記録確認日は時刻なしで必須",IF(F35&gt;照合結果!$B$3,"元記録確認日が基準日より後",IF(AND(C35&lt;&gt;"一致確認",COUNTA(D35:E35)&gt;0),"未確認/対象外の確認先と一致確認日は空欄",IF(AND(C35="一致確認",COUNTA(B35)=0),"一致確認には照合顧客IDが必須",IF(AND(C35="一致確認",NOT(AND(ISTEXT(D35),LEN(D35)=8,EXACT(LEFT(D35,4),"MST-"),ISNUMBER(FIND(MID(D35,5,1)&amp;"x","0x1x2x3x4x5x6x7x8x9x")),ISNUMBER(FIND(MID(D35,6,1)&amp;"x","0x1x2x3x4x5x6x7x8x9x")),ISNUMBER(FIND(MID(D35,7,1)&amp;"x","0x1x2x3x4x5x6x7x8x9x")),ISNUMBER(FIND(MID(D35,8,1)&amp;"x","0x1x2x3x4x5x6x7x8x9x"))))),"確認先行IDの形式を確認",IF(AND(C35="一致確認",COUNTIFS(顧客マスター!$A$8:$A$57,D35)&lt;&gt;1),"確認先行が未登録/重複",IF(IF(C35="一致確認",INDEX(顧客マスター!$B$8:$B$57,MATCH(D35,顧客マスター!$A$8:$A$57,0))&lt;&gt;B35,FALSE()),"確認先の顧客IDが一致しません",IF(IF(C35="一致確認",INDEX(顧客マスター!$C$8:$C$57,MATCH(D35,顧客マスター!$A$8:$A$57,0))&lt;&gt;"有効",FALSE()),"確認先の台帳区分を確認",IF(AND(C35="一致確認",NOT(IF(ISNUMBER(E35),AND(E35&gt;=43831,E35&lt;73051,E35=INT(E35)),FALSE()))),"一致確認日は時刻なしで必須",IF(IF(C35="一致確認",OR(E35&gt;F35,E35&lt;INDEX(顧客マスター!$D$8:$D$57,MATCH(D35,顧客マスター!$A$8:$A$57,0))),FALSE()),"台帳確認日≦一致確認日≦元記録確認日を確認","確認済み"))))))))))))))),ISNUMBER(K35),K35=IF(J35="確認済み",0,1))),1,IF(K35&lt;&gt;0,0,IF(AND(IF(COUNTA(B35)=0,ISTEXT(G35),ISNUMBER(G35)),G35=IF(COUNTA(B35)=0,"",COUNTIFS(顧客マスター!$B$8:$B$57,B35)),ISTEXT(H35),H35=IF(AND(COUNTA(B35)&gt;0,G35=1),INDEX(顧客マスター!$A$8:$A$57,MATCH(B35,顧客マスター!$B$8:$B$57,0)),""),ISTEXT(I35),I35=IF(C35="対象外","対象外",IF(照合結果!$E$3&lt;&gt;"確認済","体系未確認",IF(COUNTA(B35)=0,"キー未確認",IF(C35="一致確認","一致確認",IF(G35=0,"候補なし",IF(G35&gt;1,"複数候補",IF(INDEX(顧客マスター!$C$8:$C$57,MATCH(B35,顧客マスター!$B$8:$B$57,0))&lt;&gt;"有効","台帳要確認","単一候補")))))))),0,1))))</f>
        <v>0</v>
      </c>
    </row>
    <row r="36" customFormat="false" ht="30" hidden="false" customHeight="true" outlineLevel="0" collapsed="false">
      <c r="A36" s="13"/>
      <c r="B36" s="13"/>
      <c r="C36" s="14"/>
      <c r="D36" s="13"/>
      <c r="E36" s="3"/>
      <c r="F36" s="3"/>
      <c r="G36" s="1" t="str">
        <f aca="false">IF(J36="","",IF(K36&lt;&gt;0,NA(),IF(COUNTA(B36)=0,"",COUNTIFS(顧客マスター!$B$8:$B$57,B36))))</f>
        <v/>
      </c>
      <c r="H36" s="1" t="str">
        <f aca="false">IF(J36="","",IF(K36&lt;&gt;0,NA(),IF(AND(COUNTA(B36)&gt;0,G36=1),INDEX(顧客マスター!$A$8:$A$57,MATCH(B36,顧客マスター!$B$8:$B$57,0)),"")))</f>
        <v/>
      </c>
      <c r="I36" s="1" t="str">
        <f aca="false">IF(J36="","",IF(K36&lt;&gt;0,NA(),IF(C36="対象外","対象外",IF(照合結果!$E$3&lt;&gt;"確認済","体系未確認",IF(COUNTA(B36)=0,"キー未確認",IF(C36="一致確認","一致確認",IF(G36=0,"候補なし",IF(G36&gt;1,"複数候補",IF(INDEX(顧客マスター!$C$8:$C$57,MATCH(B36,顧客マスター!$B$8:$B$57,0))&lt;&gt;"有効","台帳要確認","単一候補")))))))))</f>
        <v/>
      </c>
      <c r="J36" s="1" t="str">
        <f aca="false">IF(COUNTA(A36:F36)=0,"",IF(NOT(AND(ISTEXT(A36),LEN(A36)=8,EXACT(LEFT(A36,4),"REC-"),ISNUMBER(FIND(MID(A36,5,1)&amp;"x","0x1x2x3x4x5x6x7x8x9x")),ISNUMBER(FIND(MID(A36,6,1)&amp;"x","0x1x2x3x4x5x6x7x8x9x")),ISNUMBER(FIND(MID(A36,7,1)&amp;"x","0x1x2x3x4x5x6x7x8x9x")),ISNUMBER(FIND(MID(A36,8,1)&amp;"x","0x1x2x3x4x5x6x7x8x9x")))),"照合行IDの形式を確認",IF(COUNTIFS($A$8:$A$57,A36)&gt;1,"照合行IDが重複",IF(AND(COUNTA(B36)&gt;0,NOT(AND(ISTEXT(B36),LEN(B36)=8,EXACT(LEFT(B36,4),"CUS-"),ISNUMBER(FIND(MID(B36,5,1)&amp;"x","0x1x2x3x4x5x6x7x8x9x")),ISNUMBER(FIND(MID(B36,6,1)&amp;"x","0x1x2x3x4x5x6x7x8x9x")),ISNUMBER(FIND(MID(B36,7,1)&amp;"x","0x1x2x3x4x5x6x7x8x9x")),ISNUMBER(FIND(MID(B36,8,1)&amp;"x","0x1x2x3x4x5x6x7x8x9x"))))),"照合顧客IDの形式を確認",IF(NOT(OR(C36="未確認",C36="一致確認",C36="対象外")),"確認区分を確認",IF(NOT(IF(ISNUMBER(F36),AND(F36&gt;=43831,F36&lt;73051,F36=INT(F36)),FALSE())),"元記録確認日は時刻なしで必須",IF(F36&gt;照合結果!$B$3,"元記録確認日が基準日より後",IF(AND(C36&lt;&gt;"一致確認",COUNTA(D36:E36)&gt;0),"未確認/対象外の確認先と一致確認日は空欄",IF(AND(C36="一致確認",COUNTA(B36)=0),"一致確認には照合顧客IDが必須",IF(AND(C36="一致確認",NOT(AND(ISTEXT(D36),LEN(D36)=8,EXACT(LEFT(D36,4),"MST-"),ISNUMBER(FIND(MID(D36,5,1)&amp;"x","0x1x2x3x4x5x6x7x8x9x")),ISNUMBER(FIND(MID(D36,6,1)&amp;"x","0x1x2x3x4x5x6x7x8x9x")),ISNUMBER(FIND(MID(D36,7,1)&amp;"x","0x1x2x3x4x5x6x7x8x9x")),ISNUMBER(FIND(MID(D36,8,1)&amp;"x","0x1x2x3x4x5x6x7x8x9x"))))),"確認先行IDの形式を確認",IF(AND(C36="一致確認",COUNTIFS(顧客マスター!$A$8:$A$57,D36)&lt;&gt;1),"確認先行が未登録/重複",IF(IF(C36="一致確認",INDEX(顧客マスター!$B$8:$B$57,MATCH(D36,顧客マスター!$A$8:$A$57,0))&lt;&gt;B36,FALSE()),"確認先の顧客IDが一致しません",IF(IF(C36="一致確認",INDEX(顧客マスター!$C$8:$C$57,MATCH(D36,顧客マスター!$A$8:$A$57,0))&lt;&gt;"有効",FALSE()),"確認先の台帳区分を確認",IF(AND(C36="一致確認",NOT(IF(ISNUMBER(E36),AND(E36&gt;=43831,E36&lt;73051,E36=INT(E36)),FALSE()))),"一致確認日は時刻なしで必須",IF(IF(C36="一致確認",OR(E36&gt;F36,E36&lt;INDEX(顧客マスター!$D$8:$D$57,MATCH(D36,顧客マスター!$A$8:$A$57,0))),FALSE()),"台帳確認日≦一致確認日≦元記録確認日を確認","確認済み")))))))))))))))</f>
        <v/>
      </c>
      <c r="K36" s="1" t="str">
        <f aca="false">IF(J36="","",IF(J36="確認済み",0,1))</f>
        <v/>
      </c>
      <c r="L36" s="1" t="n">
        <f aca="false">IF(COUNTA(A36:F36)=0,IF(AND(J36="",K36="",G36="",H36="",I36=""),0,1),IF(NOT(AND(ISTEXT(J36),J36=IF(COUNTA(A36:F36)=0,"",IF(NOT(AND(ISTEXT(A36),LEN(A36)=8,EXACT(LEFT(A36,4),"REC-"),ISNUMBER(FIND(MID(A36,5,1)&amp;"x","0x1x2x3x4x5x6x7x8x9x")),ISNUMBER(FIND(MID(A36,6,1)&amp;"x","0x1x2x3x4x5x6x7x8x9x")),ISNUMBER(FIND(MID(A36,7,1)&amp;"x","0x1x2x3x4x5x6x7x8x9x")),ISNUMBER(FIND(MID(A36,8,1)&amp;"x","0x1x2x3x4x5x6x7x8x9x")))),"照合行IDの形式を確認",IF(COUNTIFS($A$8:$A$57,A36)&gt;1,"照合行IDが重複",IF(AND(COUNTA(B36)&gt;0,NOT(AND(ISTEXT(B36),LEN(B36)=8,EXACT(LEFT(B36,4),"CUS-"),ISNUMBER(FIND(MID(B36,5,1)&amp;"x","0x1x2x3x4x5x6x7x8x9x")),ISNUMBER(FIND(MID(B36,6,1)&amp;"x","0x1x2x3x4x5x6x7x8x9x")),ISNUMBER(FIND(MID(B36,7,1)&amp;"x","0x1x2x3x4x5x6x7x8x9x")),ISNUMBER(FIND(MID(B36,8,1)&amp;"x","0x1x2x3x4x5x6x7x8x9x"))))),"照合顧客IDの形式を確認",IF(NOT(OR(C36="未確認",C36="一致確認",C36="対象外")),"確認区分を確認",IF(NOT(IF(ISNUMBER(F36),AND(F36&gt;=43831,F36&lt;73051,F36=INT(F36)),FALSE())),"元記録確認日は時刻なしで必須",IF(F36&gt;照合結果!$B$3,"元記録確認日が基準日より後",IF(AND(C36&lt;&gt;"一致確認",COUNTA(D36:E36)&gt;0),"未確認/対象外の確認先と一致確認日は空欄",IF(AND(C36="一致確認",COUNTA(B36)=0),"一致確認には照合顧客IDが必須",IF(AND(C36="一致確認",NOT(AND(ISTEXT(D36),LEN(D36)=8,EXACT(LEFT(D36,4),"MST-"),ISNUMBER(FIND(MID(D36,5,1)&amp;"x","0x1x2x3x4x5x6x7x8x9x")),ISNUMBER(FIND(MID(D36,6,1)&amp;"x","0x1x2x3x4x5x6x7x8x9x")),ISNUMBER(FIND(MID(D36,7,1)&amp;"x","0x1x2x3x4x5x6x7x8x9x")),ISNUMBER(FIND(MID(D36,8,1)&amp;"x","0x1x2x3x4x5x6x7x8x9x"))))),"確認先行IDの形式を確認",IF(AND(C36="一致確認",COUNTIFS(顧客マスター!$A$8:$A$57,D36)&lt;&gt;1),"確認先行が未登録/重複",IF(IF(C36="一致確認",INDEX(顧客マスター!$B$8:$B$57,MATCH(D36,顧客マスター!$A$8:$A$57,0))&lt;&gt;B36,FALSE()),"確認先の顧客IDが一致しません",IF(IF(C36="一致確認",INDEX(顧客マスター!$C$8:$C$57,MATCH(D36,顧客マスター!$A$8:$A$57,0))&lt;&gt;"有効",FALSE()),"確認先の台帳区分を確認",IF(AND(C36="一致確認",NOT(IF(ISNUMBER(E36),AND(E36&gt;=43831,E36&lt;73051,E36=INT(E36)),FALSE()))),"一致確認日は時刻なしで必須",IF(IF(C36="一致確認",OR(E36&gt;F36,E36&lt;INDEX(顧客マスター!$D$8:$D$57,MATCH(D36,顧客マスター!$A$8:$A$57,0))),FALSE()),"台帳確認日≦一致確認日≦元記録確認日を確認","確認済み"))))))))))))))),ISNUMBER(K36),K36=IF(J36="確認済み",0,1))),1,IF(K36&lt;&gt;0,0,IF(AND(IF(COUNTA(B36)=0,ISTEXT(G36),ISNUMBER(G36)),G36=IF(COUNTA(B36)=0,"",COUNTIFS(顧客マスター!$B$8:$B$57,B36)),ISTEXT(H36),H36=IF(AND(COUNTA(B36)&gt;0,G36=1),INDEX(顧客マスター!$A$8:$A$57,MATCH(B36,顧客マスター!$B$8:$B$57,0)),""),ISTEXT(I36),I36=IF(C36="対象外","対象外",IF(照合結果!$E$3&lt;&gt;"確認済","体系未確認",IF(COUNTA(B36)=0,"キー未確認",IF(C36="一致確認","一致確認",IF(G36=0,"候補なし",IF(G36&gt;1,"複数候補",IF(INDEX(顧客マスター!$C$8:$C$57,MATCH(B36,顧客マスター!$B$8:$B$57,0))&lt;&gt;"有効","台帳要確認","単一候補")))))))),0,1))))</f>
        <v>0</v>
      </c>
    </row>
    <row r="37" customFormat="false" ht="30" hidden="false" customHeight="true" outlineLevel="0" collapsed="false">
      <c r="A37" s="13"/>
      <c r="B37" s="13"/>
      <c r="C37" s="14"/>
      <c r="D37" s="13"/>
      <c r="E37" s="3"/>
      <c r="F37" s="3"/>
      <c r="G37" s="1" t="str">
        <f aca="false">IF(J37="","",IF(K37&lt;&gt;0,NA(),IF(COUNTA(B37)=0,"",COUNTIFS(顧客マスター!$B$8:$B$57,B37))))</f>
        <v/>
      </c>
      <c r="H37" s="1" t="str">
        <f aca="false">IF(J37="","",IF(K37&lt;&gt;0,NA(),IF(AND(COUNTA(B37)&gt;0,G37=1),INDEX(顧客マスター!$A$8:$A$57,MATCH(B37,顧客マスター!$B$8:$B$57,0)),"")))</f>
        <v/>
      </c>
      <c r="I37" s="1" t="str">
        <f aca="false">IF(J37="","",IF(K37&lt;&gt;0,NA(),IF(C37="対象外","対象外",IF(照合結果!$E$3&lt;&gt;"確認済","体系未確認",IF(COUNTA(B37)=0,"キー未確認",IF(C37="一致確認","一致確認",IF(G37=0,"候補なし",IF(G37&gt;1,"複数候補",IF(INDEX(顧客マスター!$C$8:$C$57,MATCH(B37,顧客マスター!$B$8:$B$57,0))&lt;&gt;"有効","台帳要確認","単一候補")))))))))</f>
        <v/>
      </c>
      <c r="J37" s="1" t="str">
        <f aca="false">IF(COUNTA(A37:F37)=0,"",IF(NOT(AND(ISTEXT(A37),LEN(A37)=8,EXACT(LEFT(A37,4),"REC-"),ISNUMBER(FIND(MID(A37,5,1)&amp;"x","0x1x2x3x4x5x6x7x8x9x")),ISNUMBER(FIND(MID(A37,6,1)&amp;"x","0x1x2x3x4x5x6x7x8x9x")),ISNUMBER(FIND(MID(A37,7,1)&amp;"x","0x1x2x3x4x5x6x7x8x9x")),ISNUMBER(FIND(MID(A37,8,1)&amp;"x","0x1x2x3x4x5x6x7x8x9x")))),"照合行IDの形式を確認",IF(COUNTIFS($A$8:$A$57,A37)&gt;1,"照合行IDが重複",IF(AND(COUNTA(B37)&gt;0,NOT(AND(ISTEXT(B37),LEN(B37)=8,EXACT(LEFT(B37,4),"CUS-"),ISNUMBER(FIND(MID(B37,5,1)&amp;"x","0x1x2x3x4x5x6x7x8x9x")),ISNUMBER(FIND(MID(B37,6,1)&amp;"x","0x1x2x3x4x5x6x7x8x9x")),ISNUMBER(FIND(MID(B37,7,1)&amp;"x","0x1x2x3x4x5x6x7x8x9x")),ISNUMBER(FIND(MID(B37,8,1)&amp;"x","0x1x2x3x4x5x6x7x8x9x"))))),"照合顧客IDの形式を確認",IF(NOT(OR(C37="未確認",C37="一致確認",C37="対象外")),"確認区分を確認",IF(NOT(IF(ISNUMBER(F37),AND(F37&gt;=43831,F37&lt;73051,F37=INT(F37)),FALSE())),"元記録確認日は時刻なしで必須",IF(F37&gt;照合結果!$B$3,"元記録確認日が基準日より後",IF(AND(C37&lt;&gt;"一致確認",COUNTA(D37:E37)&gt;0),"未確認/対象外の確認先と一致確認日は空欄",IF(AND(C37="一致確認",COUNTA(B37)=0),"一致確認には照合顧客IDが必須",IF(AND(C37="一致確認",NOT(AND(ISTEXT(D37),LEN(D37)=8,EXACT(LEFT(D37,4),"MST-"),ISNUMBER(FIND(MID(D37,5,1)&amp;"x","0x1x2x3x4x5x6x7x8x9x")),ISNUMBER(FIND(MID(D37,6,1)&amp;"x","0x1x2x3x4x5x6x7x8x9x")),ISNUMBER(FIND(MID(D37,7,1)&amp;"x","0x1x2x3x4x5x6x7x8x9x")),ISNUMBER(FIND(MID(D37,8,1)&amp;"x","0x1x2x3x4x5x6x7x8x9x"))))),"確認先行IDの形式を確認",IF(AND(C37="一致確認",COUNTIFS(顧客マスター!$A$8:$A$57,D37)&lt;&gt;1),"確認先行が未登録/重複",IF(IF(C37="一致確認",INDEX(顧客マスター!$B$8:$B$57,MATCH(D37,顧客マスター!$A$8:$A$57,0))&lt;&gt;B37,FALSE()),"確認先の顧客IDが一致しません",IF(IF(C37="一致確認",INDEX(顧客マスター!$C$8:$C$57,MATCH(D37,顧客マスター!$A$8:$A$57,0))&lt;&gt;"有効",FALSE()),"確認先の台帳区分を確認",IF(AND(C37="一致確認",NOT(IF(ISNUMBER(E37),AND(E37&gt;=43831,E37&lt;73051,E37=INT(E37)),FALSE()))),"一致確認日は時刻なしで必須",IF(IF(C37="一致確認",OR(E37&gt;F37,E37&lt;INDEX(顧客マスター!$D$8:$D$57,MATCH(D37,顧客マスター!$A$8:$A$57,0))),FALSE()),"台帳確認日≦一致確認日≦元記録確認日を確認","確認済み")))))))))))))))</f>
        <v/>
      </c>
      <c r="K37" s="1" t="str">
        <f aca="false">IF(J37="","",IF(J37="確認済み",0,1))</f>
        <v/>
      </c>
      <c r="L37" s="1" t="n">
        <f aca="false">IF(COUNTA(A37:F37)=0,IF(AND(J37="",K37="",G37="",H37="",I37=""),0,1),IF(NOT(AND(ISTEXT(J37),J37=IF(COUNTA(A37:F37)=0,"",IF(NOT(AND(ISTEXT(A37),LEN(A37)=8,EXACT(LEFT(A37,4),"REC-"),ISNUMBER(FIND(MID(A37,5,1)&amp;"x","0x1x2x3x4x5x6x7x8x9x")),ISNUMBER(FIND(MID(A37,6,1)&amp;"x","0x1x2x3x4x5x6x7x8x9x")),ISNUMBER(FIND(MID(A37,7,1)&amp;"x","0x1x2x3x4x5x6x7x8x9x")),ISNUMBER(FIND(MID(A37,8,1)&amp;"x","0x1x2x3x4x5x6x7x8x9x")))),"照合行IDの形式を確認",IF(COUNTIFS($A$8:$A$57,A37)&gt;1,"照合行IDが重複",IF(AND(COUNTA(B37)&gt;0,NOT(AND(ISTEXT(B37),LEN(B37)=8,EXACT(LEFT(B37,4),"CUS-"),ISNUMBER(FIND(MID(B37,5,1)&amp;"x","0x1x2x3x4x5x6x7x8x9x")),ISNUMBER(FIND(MID(B37,6,1)&amp;"x","0x1x2x3x4x5x6x7x8x9x")),ISNUMBER(FIND(MID(B37,7,1)&amp;"x","0x1x2x3x4x5x6x7x8x9x")),ISNUMBER(FIND(MID(B37,8,1)&amp;"x","0x1x2x3x4x5x6x7x8x9x"))))),"照合顧客IDの形式を確認",IF(NOT(OR(C37="未確認",C37="一致確認",C37="対象外")),"確認区分を確認",IF(NOT(IF(ISNUMBER(F37),AND(F37&gt;=43831,F37&lt;73051,F37=INT(F37)),FALSE())),"元記録確認日は時刻なしで必須",IF(F37&gt;照合結果!$B$3,"元記録確認日が基準日より後",IF(AND(C37&lt;&gt;"一致確認",COUNTA(D37:E37)&gt;0),"未確認/対象外の確認先と一致確認日は空欄",IF(AND(C37="一致確認",COUNTA(B37)=0),"一致確認には照合顧客IDが必須",IF(AND(C37="一致確認",NOT(AND(ISTEXT(D37),LEN(D37)=8,EXACT(LEFT(D37,4),"MST-"),ISNUMBER(FIND(MID(D37,5,1)&amp;"x","0x1x2x3x4x5x6x7x8x9x")),ISNUMBER(FIND(MID(D37,6,1)&amp;"x","0x1x2x3x4x5x6x7x8x9x")),ISNUMBER(FIND(MID(D37,7,1)&amp;"x","0x1x2x3x4x5x6x7x8x9x")),ISNUMBER(FIND(MID(D37,8,1)&amp;"x","0x1x2x3x4x5x6x7x8x9x"))))),"確認先行IDの形式を確認",IF(AND(C37="一致確認",COUNTIFS(顧客マスター!$A$8:$A$57,D37)&lt;&gt;1),"確認先行が未登録/重複",IF(IF(C37="一致確認",INDEX(顧客マスター!$B$8:$B$57,MATCH(D37,顧客マスター!$A$8:$A$57,0))&lt;&gt;B37,FALSE()),"確認先の顧客IDが一致しません",IF(IF(C37="一致確認",INDEX(顧客マスター!$C$8:$C$57,MATCH(D37,顧客マスター!$A$8:$A$57,0))&lt;&gt;"有効",FALSE()),"確認先の台帳区分を確認",IF(AND(C37="一致確認",NOT(IF(ISNUMBER(E37),AND(E37&gt;=43831,E37&lt;73051,E37=INT(E37)),FALSE()))),"一致確認日は時刻なしで必須",IF(IF(C37="一致確認",OR(E37&gt;F37,E37&lt;INDEX(顧客マスター!$D$8:$D$57,MATCH(D37,顧客マスター!$A$8:$A$57,0))),FALSE()),"台帳確認日≦一致確認日≦元記録確認日を確認","確認済み"))))))))))))))),ISNUMBER(K37),K37=IF(J37="確認済み",0,1))),1,IF(K37&lt;&gt;0,0,IF(AND(IF(COUNTA(B37)=0,ISTEXT(G37),ISNUMBER(G37)),G37=IF(COUNTA(B37)=0,"",COUNTIFS(顧客マスター!$B$8:$B$57,B37)),ISTEXT(H37),H37=IF(AND(COUNTA(B37)&gt;0,G37=1),INDEX(顧客マスター!$A$8:$A$57,MATCH(B37,顧客マスター!$B$8:$B$57,0)),""),ISTEXT(I37),I37=IF(C37="対象外","対象外",IF(照合結果!$E$3&lt;&gt;"確認済","体系未確認",IF(COUNTA(B37)=0,"キー未確認",IF(C37="一致確認","一致確認",IF(G37=0,"候補なし",IF(G37&gt;1,"複数候補",IF(INDEX(顧客マスター!$C$8:$C$57,MATCH(B37,顧客マスター!$B$8:$B$57,0))&lt;&gt;"有効","台帳要確認","単一候補")))))))),0,1))))</f>
        <v>0</v>
      </c>
    </row>
    <row r="38" customFormat="false" ht="30" hidden="false" customHeight="true" outlineLevel="0" collapsed="false">
      <c r="A38" s="13"/>
      <c r="B38" s="13"/>
      <c r="C38" s="14"/>
      <c r="D38" s="13"/>
      <c r="E38" s="3"/>
      <c r="F38" s="3"/>
      <c r="G38" s="1" t="str">
        <f aca="false">IF(J38="","",IF(K38&lt;&gt;0,NA(),IF(COUNTA(B38)=0,"",COUNTIFS(顧客マスター!$B$8:$B$57,B38))))</f>
        <v/>
      </c>
      <c r="H38" s="1" t="str">
        <f aca="false">IF(J38="","",IF(K38&lt;&gt;0,NA(),IF(AND(COUNTA(B38)&gt;0,G38=1),INDEX(顧客マスター!$A$8:$A$57,MATCH(B38,顧客マスター!$B$8:$B$57,0)),"")))</f>
        <v/>
      </c>
      <c r="I38" s="1" t="str">
        <f aca="false">IF(J38="","",IF(K38&lt;&gt;0,NA(),IF(C38="対象外","対象外",IF(照合結果!$E$3&lt;&gt;"確認済","体系未確認",IF(COUNTA(B38)=0,"キー未確認",IF(C38="一致確認","一致確認",IF(G38=0,"候補なし",IF(G38&gt;1,"複数候補",IF(INDEX(顧客マスター!$C$8:$C$57,MATCH(B38,顧客マスター!$B$8:$B$57,0))&lt;&gt;"有効","台帳要確認","単一候補")))))))))</f>
        <v/>
      </c>
      <c r="J38" s="1" t="str">
        <f aca="false">IF(COUNTA(A38:F38)=0,"",IF(NOT(AND(ISTEXT(A38),LEN(A38)=8,EXACT(LEFT(A38,4),"REC-"),ISNUMBER(FIND(MID(A38,5,1)&amp;"x","0x1x2x3x4x5x6x7x8x9x")),ISNUMBER(FIND(MID(A38,6,1)&amp;"x","0x1x2x3x4x5x6x7x8x9x")),ISNUMBER(FIND(MID(A38,7,1)&amp;"x","0x1x2x3x4x5x6x7x8x9x")),ISNUMBER(FIND(MID(A38,8,1)&amp;"x","0x1x2x3x4x5x6x7x8x9x")))),"照合行IDの形式を確認",IF(COUNTIFS($A$8:$A$57,A38)&gt;1,"照合行IDが重複",IF(AND(COUNTA(B38)&gt;0,NOT(AND(ISTEXT(B38),LEN(B38)=8,EXACT(LEFT(B38,4),"CUS-"),ISNUMBER(FIND(MID(B38,5,1)&amp;"x","0x1x2x3x4x5x6x7x8x9x")),ISNUMBER(FIND(MID(B38,6,1)&amp;"x","0x1x2x3x4x5x6x7x8x9x")),ISNUMBER(FIND(MID(B38,7,1)&amp;"x","0x1x2x3x4x5x6x7x8x9x")),ISNUMBER(FIND(MID(B38,8,1)&amp;"x","0x1x2x3x4x5x6x7x8x9x"))))),"照合顧客IDの形式を確認",IF(NOT(OR(C38="未確認",C38="一致確認",C38="対象外")),"確認区分を確認",IF(NOT(IF(ISNUMBER(F38),AND(F38&gt;=43831,F38&lt;73051,F38=INT(F38)),FALSE())),"元記録確認日は時刻なしで必須",IF(F38&gt;照合結果!$B$3,"元記録確認日が基準日より後",IF(AND(C38&lt;&gt;"一致確認",COUNTA(D38:E38)&gt;0),"未確認/対象外の確認先と一致確認日は空欄",IF(AND(C38="一致確認",COUNTA(B38)=0),"一致確認には照合顧客IDが必須",IF(AND(C38="一致確認",NOT(AND(ISTEXT(D38),LEN(D38)=8,EXACT(LEFT(D38,4),"MST-"),ISNUMBER(FIND(MID(D38,5,1)&amp;"x","0x1x2x3x4x5x6x7x8x9x")),ISNUMBER(FIND(MID(D38,6,1)&amp;"x","0x1x2x3x4x5x6x7x8x9x")),ISNUMBER(FIND(MID(D38,7,1)&amp;"x","0x1x2x3x4x5x6x7x8x9x")),ISNUMBER(FIND(MID(D38,8,1)&amp;"x","0x1x2x3x4x5x6x7x8x9x"))))),"確認先行IDの形式を確認",IF(AND(C38="一致確認",COUNTIFS(顧客マスター!$A$8:$A$57,D38)&lt;&gt;1),"確認先行が未登録/重複",IF(IF(C38="一致確認",INDEX(顧客マスター!$B$8:$B$57,MATCH(D38,顧客マスター!$A$8:$A$57,0))&lt;&gt;B38,FALSE()),"確認先の顧客IDが一致しません",IF(IF(C38="一致確認",INDEX(顧客マスター!$C$8:$C$57,MATCH(D38,顧客マスター!$A$8:$A$57,0))&lt;&gt;"有効",FALSE()),"確認先の台帳区分を確認",IF(AND(C38="一致確認",NOT(IF(ISNUMBER(E38),AND(E38&gt;=43831,E38&lt;73051,E38=INT(E38)),FALSE()))),"一致確認日は時刻なしで必須",IF(IF(C38="一致確認",OR(E38&gt;F38,E38&lt;INDEX(顧客マスター!$D$8:$D$57,MATCH(D38,顧客マスター!$A$8:$A$57,0))),FALSE()),"台帳確認日≦一致確認日≦元記録確認日を確認","確認済み")))))))))))))))</f>
        <v/>
      </c>
      <c r="K38" s="1" t="str">
        <f aca="false">IF(J38="","",IF(J38="確認済み",0,1))</f>
        <v/>
      </c>
      <c r="L38" s="1" t="n">
        <f aca="false">IF(COUNTA(A38:F38)=0,IF(AND(J38="",K38="",G38="",H38="",I38=""),0,1),IF(NOT(AND(ISTEXT(J38),J38=IF(COUNTA(A38:F38)=0,"",IF(NOT(AND(ISTEXT(A38),LEN(A38)=8,EXACT(LEFT(A38,4),"REC-"),ISNUMBER(FIND(MID(A38,5,1)&amp;"x","0x1x2x3x4x5x6x7x8x9x")),ISNUMBER(FIND(MID(A38,6,1)&amp;"x","0x1x2x3x4x5x6x7x8x9x")),ISNUMBER(FIND(MID(A38,7,1)&amp;"x","0x1x2x3x4x5x6x7x8x9x")),ISNUMBER(FIND(MID(A38,8,1)&amp;"x","0x1x2x3x4x5x6x7x8x9x")))),"照合行IDの形式を確認",IF(COUNTIFS($A$8:$A$57,A38)&gt;1,"照合行IDが重複",IF(AND(COUNTA(B38)&gt;0,NOT(AND(ISTEXT(B38),LEN(B38)=8,EXACT(LEFT(B38,4),"CUS-"),ISNUMBER(FIND(MID(B38,5,1)&amp;"x","0x1x2x3x4x5x6x7x8x9x")),ISNUMBER(FIND(MID(B38,6,1)&amp;"x","0x1x2x3x4x5x6x7x8x9x")),ISNUMBER(FIND(MID(B38,7,1)&amp;"x","0x1x2x3x4x5x6x7x8x9x")),ISNUMBER(FIND(MID(B38,8,1)&amp;"x","0x1x2x3x4x5x6x7x8x9x"))))),"照合顧客IDの形式を確認",IF(NOT(OR(C38="未確認",C38="一致確認",C38="対象外")),"確認区分を確認",IF(NOT(IF(ISNUMBER(F38),AND(F38&gt;=43831,F38&lt;73051,F38=INT(F38)),FALSE())),"元記録確認日は時刻なしで必須",IF(F38&gt;照合結果!$B$3,"元記録確認日が基準日より後",IF(AND(C38&lt;&gt;"一致確認",COUNTA(D38:E38)&gt;0),"未確認/対象外の確認先と一致確認日は空欄",IF(AND(C38="一致確認",COUNTA(B38)=0),"一致確認には照合顧客IDが必須",IF(AND(C38="一致確認",NOT(AND(ISTEXT(D38),LEN(D38)=8,EXACT(LEFT(D38,4),"MST-"),ISNUMBER(FIND(MID(D38,5,1)&amp;"x","0x1x2x3x4x5x6x7x8x9x")),ISNUMBER(FIND(MID(D38,6,1)&amp;"x","0x1x2x3x4x5x6x7x8x9x")),ISNUMBER(FIND(MID(D38,7,1)&amp;"x","0x1x2x3x4x5x6x7x8x9x")),ISNUMBER(FIND(MID(D38,8,1)&amp;"x","0x1x2x3x4x5x6x7x8x9x"))))),"確認先行IDの形式を確認",IF(AND(C38="一致確認",COUNTIFS(顧客マスター!$A$8:$A$57,D38)&lt;&gt;1),"確認先行が未登録/重複",IF(IF(C38="一致確認",INDEX(顧客マスター!$B$8:$B$57,MATCH(D38,顧客マスター!$A$8:$A$57,0))&lt;&gt;B38,FALSE()),"確認先の顧客IDが一致しません",IF(IF(C38="一致確認",INDEX(顧客マスター!$C$8:$C$57,MATCH(D38,顧客マスター!$A$8:$A$57,0))&lt;&gt;"有効",FALSE()),"確認先の台帳区分を確認",IF(AND(C38="一致確認",NOT(IF(ISNUMBER(E38),AND(E38&gt;=43831,E38&lt;73051,E38=INT(E38)),FALSE()))),"一致確認日は時刻なしで必須",IF(IF(C38="一致確認",OR(E38&gt;F38,E38&lt;INDEX(顧客マスター!$D$8:$D$57,MATCH(D38,顧客マスター!$A$8:$A$57,0))),FALSE()),"台帳確認日≦一致確認日≦元記録確認日を確認","確認済み"))))))))))))))),ISNUMBER(K38),K38=IF(J38="確認済み",0,1))),1,IF(K38&lt;&gt;0,0,IF(AND(IF(COUNTA(B38)=0,ISTEXT(G38),ISNUMBER(G38)),G38=IF(COUNTA(B38)=0,"",COUNTIFS(顧客マスター!$B$8:$B$57,B38)),ISTEXT(H38),H38=IF(AND(COUNTA(B38)&gt;0,G38=1),INDEX(顧客マスター!$A$8:$A$57,MATCH(B38,顧客マスター!$B$8:$B$57,0)),""),ISTEXT(I38),I38=IF(C38="対象外","対象外",IF(照合結果!$E$3&lt;&gt;"確認済","体系未確認",IF(COUNTA(B38)=0,"キー未確認",IF(C38="一致確認","一致確認",IF(G38=0,"候補なし",IF(G38&gt;1,"複数候補",IF(INDEX(顧客マスター!$C$8:$C$57,MATCH(B38,顧客マスター!$B$8:$B$57,0))&lt;&gt;"有効","台帳要確認","単一候補")))))))),0,1))))</f>
        <v>0</v>
      </c>
    </row>
    <row r="39" customFormat="false" ht="30" hidden="false" customHeight="true" outlineLevel="0" collapsed="false">
      <c r="A39" s="13"/>
      <c r="B39" s="13"/>
      <c r="C39" s="14"/>
      <c r="D39" s="13"/>
      <c r="E39" s="3"/>
      <c r="F39" s="3"/>
      <c r="G39" s="1" t="str">
        <f aca="false">IF(J39="","",IF(K39&lt;&gt;0,NA(),IF(COUNTA(B39)=0,"",COUNTIFS(顧客マスター!$B$8:$B$57,B39))))</f>
        <v/>
      </c>
      <c r="H39" s="1" t="str">
        <f aca="false">IF(J39="","",IF(K39&lt;&gt;0,NA(),IF(AND(COUNTA(B39)&gt;0,G39=1),INDEX(顧客マスター!$A$8:$A$57,MATCH(B39,顧客マスター!$B$8:$B$57,0)),"")))</f>
        <v/>
      </c>
      <c r="I39" s="1" t="str">
        <f aca="false">IF(J39="","",IF(K39&lt;&gt;0,NA(),IF(C39="対象外","対象外",IF(照合結果!$E$3&lt;&gt;"確認済","体系未確認",IF(COUNTA(B39)=0,"キー未確認",IF(C39="一致確認","一致確認",IF(G39=0,"候補なし",IF(G39&gt;1,"複数候補",IF(INDEX(顧客マスター!$C$8:$C$57,MATCH(B39,顧客マスター!$B$8:$B$57,0))&lt;&gt;"有効","台帳要確認","単一候補")))))))))</f>
        <v/>
      </c>
      <c r="J39" s="1" t="str">
        <f aca="false">IF(COUNTA(A39:F39)=0,"",IF(NOT(AND(ISTEXT(A39),LEN(A39)=8,EXACT(LEFT(A39,4),"REC-"),ISNUMBER(FIND(MID(A39,5,1)&amp;"x","0x1x2x3x4x5x6x7x8x9x")),ISNUMBER(FIND(MID(A39,6,1)&amp;"x","0x1x2x3x4x5x6x7x8x9x")),ISNUMBER(FIND(MID(A39,7,1)&amp;"x","0x1x2x3x4x5x6x7x8x9x")),ISNUMBER(FIND(MID(A39,8,1)&amp;"x","0x1x2x3x4x5x6x7x8x9x")))),"照合行IDの形式を確認",IF(COUNTIFS($A$8:$A$57,A39)&gt;1,"照合行IDが重複",IF(AND(COUNTA(B39)&gt;0,NOT(AND(ISTEXT(B39),LEN(B39)=8,EXACT(LEFT(B39,4),"CUS-"),ISNUMBER(FIND(MID(B39,5,1)&amp;"x","0x1x2x3x4x5x6x7x8x9x")),ISNUMBER(FIND(MID(B39,6,1)&amp;"x","0x1x2x3x4x5x6x7x8x9x")),ISNUMBER(FIND(MID(B39,7,1)&amp;"x","0x1x2x3x4x5x6x7x8x9x")),ISNUMBER(FIND(MID(B39,8,1)&amp;"x","0x1x2x3x4x5x6x7x8x9x"))))),"照合顧客IDの形式を確認",IF(NOT(OR(C39="未確認",C39="一致確認",C39="対象外")),"確認区分を確認",IF(NOT(IF(ISNUMBER(F39),AND(F39&gt;=43831,F39&lt;73051,F39=INT(F39)),FALSE())),"元記録確認日は時刻なしで必須",IF(F39&gt;照合結果!$B$3,"元記録確認日が基準日より後",IF(AND(C39&lt;&gt;"一致確認",COUNTA(D39:E39)&gt;0),"未確認/対象外の確認先と一致確認日は空欄",IF(AND(C39="一致確認",COUNTA(B39)=0),"一致確認には照合顧客IDが必須",IF(AND(C39="一致確認",NOT(AND(ISTEXT(D39),LEN(D39)=8,EXACT(LEFT(D39,4),"MST-"),ISNUMBER(FIND(MID(D39,5,1)&amp;"x","0x1x2x3x4x5x6x7x8x9x")),ISNUMBER(FIND(MID(D39,6,1)&amp;"x","0x1x2x3x4x5x6x7x8x9x")),ISNUMBER(FIND(MID(D39,7,1)&amp;"x","0x1x2x3x4x5x6x7x8x9x")),ISNUMBER(FIND(MID(D39,8,1)&amp;"x","0x1x2x3x4x5x6x7x8x9x"))))),"確認先行IDの形式を確認",IF(AND(C39="一致確認",COUNTIFS(顧客マスター!$A$8:$A$57,D39)&lt;&gt;1),"確認先行が未登録/重複",IF(IF(C39="一致確認",INDEX(顧客マスター!$B$8:$B$57,MATCH(D39,顧客マスター!$A$8:$A$57,0))&lt;&gt;B39,FALSE()),"確認先の顧客IDが一致しません",IF(IF(C39="一致確認",INDEX(顧客マスター!$C$8:$C$57,MATCH(D39,顧客マスター!$A$8:$A$57,0))&lt;&gt;"有効",FALSE()),"確認先の台帳区分を確認",IF(AND(C39="一致確認",NOT(IF(ISNUMBER(E39),AND(E39&gt;=43831,E39&lt;73051,E39=INT(E39)),FALSE()))),"一致確認日は時刻なしで必須",IF(IF(C39="一致確認",OR(E39&gt;F39,E39&lt;INDEX(顧客マスター!$D$8:$D$57,MATCH(D39,顧客マスター!$A$8:$A$57,0))),FALSE()),"台帳確認日≦一致確認日≦元記録確認日を確認","確認済み")))))))))))))))</f>
        <v/>
      </c>
      <c r="K39" s="1" t="str">
        <f aca="false">IF(J39="","",IF(J39="確認済み",0,1))</f>
        <v/>
      </c>
      <c r="L39" s="1" t="n">
        <f aca="false">IF(COUNTA(A39:F39)=0,IF(AND(J39="",K39="",G39="",H39="",I39=""),0,1),IF(NOT(AND(ISTEXT(J39),J39=IF(COUNTA(A39:F39)=0,"",IF(NOT(AND(ISTEXT(A39),LEN(A39)=8,EXACT(LEFT(A39,4),"REC-"),ISNUMBER(FIND(MID(A39,5,1)&amp;"x","0x1x2x3x4x5x6x7x8x9x")),ISNUMBER(FIND(MID(A39,6,1)&amp;"x","0x1x2x3x4x5x6x7x8x9x")),ISNUMBER(FIND(MID(A39,7,1)&amp;"x","0x1x2x3x4x5x6x7x8x9x")),ISNUMBER(FIND(MID(A39,8,1)&amp;"x","0x1x2x3x4x5x6x7x8x9x")))),"照合行IDの形式を確認",IF(COUNTIFS($A$8:$A$57,A39)&gt;1,"照合行IDが重複",IF(AND(COUNTA(B39)&gt;0,NOT(AND(ISTEXT(B39),LEN(B39)=8,EXACT(LEFT(B39,4),"CUS-"),ISNUMBER(FIND(MID(B39,5,1)&amp;"x","0x1x2x3x4x5x6x7x8x9x")),ISNUMBER(FIND(MID(B39,6,1)&amp;"x","0x1x2x3x4x5x6x7x8x9x")),ISNUMBER(FIND(MID(B39,7,1)&amp;"x","0x1x2x3x4x5x6x7x8x9x")),ISNUMBER(FIND(MID(B39,8,1)&amp;"x","0x1x2x3x4x5x6x7x8x9x"))))),"照合顧客IDの形式を確認",IF(NOT(OR(C39="未確認",C39="一致確認",C39="対象外")),"確認区分を確認",IF(NOT(IF(ISNUMBER(F39),AND(F39&gt;=43831,F39&lt;73051,F39=INT(F39)),FALSE())),"元記録確認日は時刻なしで必須",IF(F39&gt;照合結果!$B$3,"元記録確認日が基準日より後",IF(AND(C39&lt;&gt;"一致確認",COUNTA(D39:E39)&gt;0),"未確認/対象外の確認先と一致確認日は空欄",IF(AND(C39="一致確認",COUNTA(B39)=0),"一致確認には照合顧客IDが必須",IF(AND(C39="一致確認",NOT(AND(ISTEXT(D39),LEN(D39)=8,EXACT(LEFT(D39,4),"MST-"),ISNUMBER(FIND(MID(D39,5,1)&amp;"x","0x1x2x3x4x5x6x7x8x9x")),ISNUMBER(FIND(MID(D39,6,1)&amp;"x","0x1x2x3x4x5x6x7x8x9x")),ISNUMBER(FIND(MID(D39,7,1)&amp;"x","0x1x2x3x4x5x6x7x8x9x")),ISNUMBER(FIND(MID(D39,8,1)&amp;"x","0x1x2x3x4x5x6x7x8x9x"))))),"確認先行IDの形式を確認",IF(AND(C39="一致確認",COUNTIFS(顧客マスター!$A$8:$A$57,D39)&lt;&gt;1),"確認先行が未登録/重複",IF(IF(C39="一致確認",INDEX(顧客マスター!$B$8:$B$57,MATCH(D39,顧客マスター!$A$8:$A$57,0))&lt;&gt;B39,FALSE()),"確認先の顧客IDが一致しません",IF(IF(C39="一致確認",INDEX(顧客マスター!$C$8:$C$57,MATCH(D39,顧客マスター!$A$8:$A$57,0))&lt;&gt;"有効",FALSE()),"確認先の台帳区分を確認",IF(AND(C39="一致確認",NOT(IF(ISNUMBER(E39),AND(E39&gt;=43831,E39&lt;73051,E39=INT(E39)),FALSE()))),"一致確認日は時刻なしで必須",IF(IF(C39="一致確認",OR(E39&gt;F39,E39&lt;INDEX(顧客マスター!$D$8:$D$57,MATCH(D39,顧客マスター!$A$8:$A$57,0))),FALSE()),"台帳確認日≦一致確認日≦元記録確認日を確認","確認済み"))))))))))))))),ISNUMBER(K39),K39=IF(J39="確認済み",0,1))),1,IF(K39&lt;&gt;0,0,IF(AND(IF(COUNTA(B39)=0,ISTEXT(G39),ISNUMBER(G39)),G39=IF(COUNTA(B39)=0,"",COUNTIFS(顧客マスター!$B$8:$B$57,B39)),ISTEXT(H39),H39=IF(AND(COUNTA(B39)&gt;0,G39=1),INDEX(顧客マスター!$A$8:$A$57,MATCH(B39,顧客マスター!$B$8:$B$57,0)),""),ISTEXT(I39),I39=IF(C39="対象外","対象外",IF(照合結果!$E$3&lt;&gt;"確認済","体系未確認",IF(COUNTA(B39)=0,"キー未確認",IF(C39="一致確認","一致確認",IF(G39=0,"候補なし",IF(G39&gt;1,"複数候補",IF(INDEX(顧客マスター!$C$8:$C$57,MATCH(B39,顧客マスター!$B$8:$B$57,0))&lt;&gt;"有効","台帳要確認","単一候補")))))))),0,1))))</f>
        <v>0</v>
      </c>
    </row>
    <row r="40" customFormat="false" ht="30" hidden="false" customHeight="true" outlineLevel="0" collapsed="false">
      <c r="A40" s="13"/>
      <c r="B40" s="13"/>
      <c r="C40" s="14"/>
      <c r="D40" s="13"/>
      <c r="E40" s="3"/>
      <c r="F40" s="3"/>
      <c r="G40" s="1" t="str">
        <f aca="false">IF(J40="","",IF(K40&lt;&gt;0,NA(),IF(COUNTA(B40)=0,"",COUNTIFS(顧客マスター!$B$8:$B$57,B40))))</f>
        <v/>
      </c>
      <c r="H40" s="1" t="str">
        <f aca="false">IF(J40="","",IF(K40&lt;&gt;0,NA(),IF(AND(COUNTA(B40)&gt;0,G40=1),INDEX(顧客マスター!$A$8:$A$57,MATCH(B40,顧客マスター!$B$8:$B$57,0)),"")))</f>
        <v/>
      </c>
      <c r="I40" s="1" t="str">
        <f aca="false">IF(J40="","",IF(K40&lt;&gt;0,NA(),IF(C40="対象外","対象外",IF(照合結果!$E$3&lt;&gt;"確認済","体系未確認",IF(COUNTA(B40)=0,"キー未確認",IF(C40="一致確認","一致確認",IF(G40=0,"候補なし",IF(G40&gt;1,"複数候補",IF(INDEX(顧客マスター!$C$8:$C$57,MATCH(B40,顧客マスター!$B$8:$B$57,0))&lt;&gt;"有効","台帳要確認","単一候補")))))))))</f>
        <v/>
      </c>
      <c r="J40" s="1" t="str">
        <f aca="false">IF(COUNTA(A40:F40)=0,"",IF(NOT(AND(ISTEXT(A40),LEN(A40)=8,EXACT(LEFT(A40,4),"REC-"),ISNUMBER(FIND(MID(A40,5,1)&amp;"x","0x1x2x3x4x5x6x7x8x9x")),ISNUMBER(FIND(MID(A40,6,1)&amp;"x","0x1x2x3x4x5x6x7x8x9x")),ISNUMBER(FIND(MID(A40,7,1)&amp;"x","0x1x2x3x4x5x6x7x8x9x")),ISNUMBER(FIND(MID(A40,8,1)&amp;"x","0x1x2x3x4x5x6x7x8x9x")))),"照合行IDの形式を確認",IF(COUNTIFS($A$8:$A$57,A40)&gt;1,"照合行IDが重複",IF(AND(COUNTA(B40)&gt;0,NOT(AND(ISTEXT(B40),LEN(B40)=8,EXACT(LEFT(B40,4),"CUS-"),ISNUMBER(FIND(MID(B40,5,1)&amp;"x","0x1x2x3x4x5x6x7x8x9x")),ISNUMBER(FIND(MID(B40,6,1)&amp;"x","0x1x2x3x4x5x6x7x8x9x")),ISNUMBER(FIND(MID(B40,7,1)&amp;"x","0x1x2x3x4x5x6x7x8x9x")),ISNUMBER(FIND(MID(B40,8,1)&amp;"x","0x1x2x3x4x5x6x7x8x9x"))))),"照合顧客IDの形式を確認",IF(NOT(OR(C40="未確認",C40="一致確認",C40="対象外")),"確認区分を確認",IF(NOT(IF(ISNUMBER(F40),AND(F40&gt;=43831,F40&lt;73051,F40=INT(F40)),FALSE())),"元記録確認日は時刻なしで必須",IF(F40&gt;照合結果!$B$3,"元記録確認日が基準日より後",IF(AND(C40&lt;&gt;"一致確認",COUNTA(D40:E40)&gt;0),"未確認/対象外の確認先と一致確認日は空欄",IF(AND(C40="一致確認",COUNTA(B40)=0),"一致確認には照合顧客IDが必須",IF(AND(C40="一致確認",NOT(AND(ISTEXT(D40),LEN(D40)=8,EXACT(LEFT(D40,4),"MST-"),ISNUMBER(FIND(MID(D40,5,1)&amp;"x","0x1x2x3x4x5x6x7x8x9x")),ISNUMBER(FIND(MID(D40,6,1)&amp;"x","0x1x2x3x4x5x6x7x8x9x")),ISNUMBER(FIND(MID(D40,7,1)&amp;"x","0x1x2x3x4x5x6x7x8x9x")),ISNUMBER(FIND(MID(D40,8,1)&amp;"x","0x1x2x3x4x5x6x7x8x9x"))))),"確認先行IDの形式を確認",IF(AND(C40="一致確認",COUNTIFS(顧客マスター!$A$8:$A$57,D40)&lt;&gt;1),"確認先行が未登録/重複",IF(IF(C40="一致確認",INDEX(顧客マスター!$B$8:$B$57,MATCH(D40,顧客マスター!$A$8:$A$57,0))&lt;&gt;B40,FALSE()),"確認先の顧客IDが一致しません",IF(IF(C40="一致確認",INDEX(顧客マスター!$C$8:$C$57,MATCH(D40,顧客マスター!$A$8:$A$57,0))&lt;&gt;"有効",FALSE()),"確認先の台帳区分を確認",IF(AND(C40="一致確認",NOT(IF(ISNUMBER(E40),AND(E40&gt;=43831,E40&lt;73051,E40=INT(E40)),FALSE()))),"一致確認日は時刻なしで必須",IF(IF(C40="一致確認",OR(E40&gt;F40,E40&lt;INDEX(顧客マスター!$D$8:$D$57,MATCH(D40,顧客マスター!$A$8:$A$57,0))),FALSE()),"台帳確認日≦一致確認日≦元記録確認日を確認","確認済み")))))))))))))))</f>
        <v/>
      </c>
      <c r="K40" s="1" t="str">
        <f aca="false">IF(J40="","",IF(J40="確認済み",0,1))</f>
        <v/>
      </c>
      <c r="L40" s="1" t="n">
        <f aca="false">IF(COUNTA(A40:F40)=0,IF(AND(J40="",K40="",G40="",H40="",I40=""),0,1),IF(NOT(AND(ISTEXT(J40),J40=IF(COUNTA(A40:F40)=0,"",IF(NOT(AND(ISTEXT(A40),LEN(A40)=8,EXACT(LEFT(A40,4),"REC-"),ISNUMBER(FIND(MID(A40,5,1)&amp;"x","0x1x2x3x4x5x6x7x8x9x")),ISNUMBER(FIND(MID(A40,6,1)&amp;"x","0x1x2x3x4x5x6x7x8x9x")),ISNUMBER(FIND(MID(A40,7,1)&amp;"x","0x1x2x3x4x5x6x7x8x9x")),ISNUMBER(FIND(MID(A40,8,1)&amp;"x","0x1x2x3x4x5x6x7x8x9x")))),"照合行IDの形式を確認",IF(COUNTIFS($A$8:$A$57,A40)&gt;1,"照合行IDが重複",IF(AND(COUNTA(B40)&gt;0,NOT(AND(ISTEXT(B40),LEN(B40)=8,EXACT(LEFT(B40,4),"CUS-"),ISNUMBER(FIND(MID(B40,5,1)&amp;"x","0x1x2x3x4x5x6x7x8x9x")),ISNUMBER(FIND(MID(B40,6,1)&amp;"x","0x1x2x3x4x5x6x7x8x9x")),ISNUMBER(FIND(MID(B40,7,1)&amp;"x","0x1x2x3x4x5x6x7x8x9x")),ISNUMBER(FIND(MID(B40,8,1)&amp;"x","0x1x2x3x4x5x6x7x8x9x"))))),"照合顧客IDの形式を確認",IF(NOT(OR(C40="未確認",C40="一致確認",C40="対象外")),"確認区分を確認",IF(NOT(IF(ISNUMBER(F40),AND(F40&gt;=43831,F40&lt;73051,F40=INT(F40)),FALSE())),"元記録確認日は時刻なしで必須",IF(F40&gt;照合結果!$B$3,"元記録確認日が基準日より後",IF(AND(C40&lt;&gt;"一致確認",COUNTA(D40:E40)&gt;0),"未確認/対象外の確認先と一致確認日は空欄",IF(AND(C40="一致確認",COUNTA(B40)=0),"一致確認には照合顧客IDが必須",IF(AND(C40="一致確認",NOT(AND(ISTEXT(D40),LEN(D40)=8,EXACT(LEFT(D40,4),"MST-"),ISNUMBER(FIND(MID(D40,5,1)&amp;"x","0x1x2x3x4x5x6x7x8x9x")),ISNUMBER(FIND(MID(D40,6,1)&amp;"x","0x1x2x3x4x5x6x7x8x9x")),ISNUMBER(FIND(MID(D40,7,1)&amp;"x","0x1x2x3x4x5x6x7x8x9x")),ISNUMBER(FIND(MID(D40,8,1)&amp;"x","0x1x2x3x4x5x6x7x8x9x"))))),"確認先行IDの形式を確認",IF(AND(C40="一致確認",COUNTIFS(顧客マスター!$A$8:$A$57,D40)&lt;&gt;1),"確認先行が未登録/重複",IF(IF(C40="一致確認",INDEX(顧客マスター!$B$8:$B$57,MATCH(D40,顧客マスター!$A$8:$A$57,0))&lt;&gt;B40,FALSE()),"確認先の顧客IDが一致しません",IF(IF(C40="一致確認",INDEX(顧客マスター!$C$8:$C$57,MATCH(D40,顧客マスター!$A$8:$A$57,0))&lt;&gt;"有効",FALSE()),"確認先の台帳区分を確認",IF(AND(C40="一致確認",NOT(IF(ISNUMBER(E40),AND(E40&gt;=43831,E40&lt;73051,E40=INT(E40)),FALSE()))),"一致確認日は時刻なしで必須",IF(IF(C40="一致確認",OR(E40&gt;F40,E40&lt;INDEX(顧客マスター!$D$8:$D$57,MATCH(D40,顧客マスター!$A$8:$A$57,0))),FALSE()),"台帳確認日≦一致確認日≦元記録確認日を確認","確認済み"))))))))))))))),ISNUMBER(K40),K40=IF(J40="確認済み",0,1))),1,IF(K40&lt;&gt;0,0,IF(AND(IF(COUNTA(B40)=0,ISTEXT(G40),ISNUMBER(G40)),G40=IF(COUNTA(B40)=0,"",COUNTIFS(顧客マスター!$B$8:$B$57,B40)),ISTEXT(H40),H40=IF(AND(COUNTA(B40)&gt;0,G40=1),INDEX(顧客マスター!$A$8:$A$57,MATCH(B40,顧客マスター!$B$8:$B$57,0)),""),ISTEXT(I40),I40=IF(C40="対象外","対象外",IF(照合結果!$E$3&lt;&gt;"確認済","体系未確認",IF(COUNTA(B40)=0,"キー未確認",IF(C40="一致確認","一致確認",IF(G40=0,"候補なし",IF(G40&gt;1,"複数候補",IF(INDEX(顧客マスター!$C$8:$C$57,MATCH(B40,顧客マスター!$B$8:$B$57,0))&lt;&gt;"有効","台帳要確認","単一候補")))))))),0,1))))</f>
        <v>0</v>
      </c>
    </row>
    <row r="41" customFormat="false" ht="30" hidden="false" customHeight="true" outlineLevel="0" collapsed="false">
      <c r="A41" s="13"/>
      <c r="B41" s="13"/>
      <c r="C41" s="14"/>
      <c r="D41" s="13"/>
      <c r="E41" s="3"/>
      <c r="F41" s="3"/>
      <c r="G41" s="1" t="str">
        <f aca="false">IF(J41="","",IF(K41&lt;&gt;0,NA(),IF(COUNTA(B41)=0,"",COUNTIFS(顧客マスター!$B$8:$B$57,B41))))</f>
        <v/>
      </c>
      <c r="H41" s="1" t="str">
        <f aca="false">IF(J41="","",IF(K41&lt;&gt;0,NA(),IF(AND(COUNTA(B41)&gt;0,G41=1),INDEX(顧客マスター!$A$8:$A$57,MATCH(B41,顧客マスター!$B$8:$B$57,0)),"")))</f>
        <v/>
      </c>
      <c r="I41" s="1" t="str">
        <f aca="false">IF(J41="","",IF(K41&lt;&gt;0,NA(),IF(C41="対象外","対象外",IF(照合結果!$E$3&lt;&gt;"確認済","体系未確認",IF(COUNTA(B41)=0,"キー未確認",IF(C41="一致確認","一致確認",IF(G41=0,"候補なし",IF(G41&gt;1,"複数候補",IF(INDEX(顧客マスター!$C$8:$C$57,MATCH(B41,顧客マスター!$B$8:$B$57,0))&lt;&gt;"有効","台帳要確認","単一候補")))))))))</f>
        <v/>
      </c>
      <c r="J41" s="1" t="str">
        <f aca="false">IF(COUNTA(A41:F41)=0,"",IF(NOT(AND(ISTEXT(A41),LEN(A41)=8,EXACT(LEFT(A41,4),"REC-"),ISNUMBER(FIND(MID(A41,5,1)&amp;"x","0x1x2x3x4x5x6x7x8x9x")),ISNUMBER(FIND(MID(A41,6,1)&amp;"x","0x1x2x3x4x5x6x7x8x9x")),ISNUMBER(FIND(MID(A41,7,1)&amp;"x","0x1x2x3x4x5x6x7x8x9x")),ISNUMBER(FIND(MID(A41,8,1)&amp;"x","0x1x2x3x4x5x6x7x8x9x")))),"照合行IDの形式を確認",IF(COUNTIFS($A$8:$A$57,A41)&gt;1,"照合行IDが重複",IF(AND(COUNTA(B41)&gt;0,NOT(AND(ISTEXT(B41),LEN(B41)=8,EXACT(LEFT(B41,4),"CUS-"),ISNUMBER(FIND(MID(B41,5,1)&amp;"x","0x1x2x3x4x5x6x7x8x9x")),ISNUMBER(FIND(MID(B41,6,1)&amp;"x","0x1x2x3x4x5x6x7x8x9x")),ISNUMBER(FIND(MID(B41,7,1)&amp;"x","0x1x2x3x4x5x6x7x8x9x")),ISNUMBER(FIND(MID(B41,8,1)&amp;"x","0x1x2x3x4x5x6x7x8x9x"))))),"照合顧客IDの形式を確認",IF(NOT(OR(C41="未確認",C41="一致確認",C41="対象外")),"確認区分を確認",IF(NOT(IF(ISNUMBER(F41),AND(F41&gt;=43831,F41&lt;73051,F41=INT(F41)),FALSE())),"元記録確認日は時刻なしで必須",IF(F41&gt;照合結果!$B$3,"元記録確認日が基準日より後",IF(AND(C41&lt;&gt;"一致確認",COUNTA(D41:E41)&gt;0),"未確認/対象外の確認先と一致確認日は空欄",IF(AND(C41="一致確認",COUNTA(B41)=0),"一致確認には照合顧客IDが必須",IF(AND(C41="一致確認",NOT(AND(ISTEXT(D41),LEN(D41)=8,EXACT(LEFT(D41,4),"MST-"),ISNUMBER(FIND(MID(D41,5,1)&amp;"x","0x1x2x3x4x5x6x7x8x9x")),ISNUMBER(FIND(MID(D41,6,1)&amp;"x","0x1x2x3x4x5x6x7x8x9x")),ISNUMBER(FIND(MID(D41,7,1)&amp;"x","0x1x2x3x4x5x6x7x8x9x")),ISNUMBER(FIND(MID(D41,8,1)&amp;"x","0x1x2x3x4x5x6x7x8x9x"))))),"確認先行IDの形式を確認",IF(AND(C41="一致確認",COUNTIFS(顧客マスター!$A$8:$A$57,D41)&lt;&gt;1),"確認先行が未登録/重複",IF(IF(C41="一致確認",INDEX(顧客マスター!$B$8:$B$57,MATCH(D41,顧客マスター!$A$8:$A$57,0))&lt;&gt;B41,FALSE()),"確認先の顧客IDが一致しません",IF(IF(C41="一致確認",INDEX(顧客マスター!$C$8:$C$57,MATCH(D41,顧客マスター!$A$8:$A$57,0))&lt;&gt;"有効",FALSE()),"確認先の台帳区分を確認",IF(AND(C41="一致確認",NOT(IF(ISNUMBER(E41),AND(E41&gt;=43831,E41&lt;73051,E41=INT(E41)),FALSE()))),"一致確認日は時刻なしで必須",IF(IF(C41="一致確認",OR(E41&gt;F41,E41&lt;INDEX(顧客マスター!$D$8:$D$57,MATCH(D41,顧客マスター!$A$8:$A$57,0))),FALSE()),"台帳確認日≦一致確認日≦元記録確認日を確認","確認済み")))))))))))))))</f>
        <v/>
      </c>
      <c r="K41" s="1" t="str">
        <f aca="false">IF(J41="","",IF(J41="確認済み",0,1))</f>
        <v/>
      </c>
      <c r="L41" s="1" t="n">
        <f aca="false">IF(COUNTA(A41:F41)=0,IF(AND(J41="",K41="",G41="",H41="",I41=""),0,1),IF(NOT(AND(ISTEXT(J41),J41=IF(COUNTA(A41:F41)=0,"",IF(NOT(AND(ISTEXT(A41),LEN(A41)=8,EXACT(LEFT(A41,4),"REC-"),ISNUMBER(FIND(MID(A41,5,1)&amp;"x","0x1x2x3x4x5x6x7x8x9x")),ISNUMBER(FIND(MID(A41,6,1)&amp;"x","0x1x2x3x4x5x6x7x8x9x")),ISNUMBER(FIND(MID(A41,7,1)&amp;"x","0x1x2x3x4x5x6x7x8x9x")),ISNUMBER(FIND(MID(A41,8,1)&amp;"x","0x1x2x3x4x5x6x7x8x9x")))),"照合行IDの形式を確認",IF(COUNTIFS($A$8:$A$57,A41)&gt;1,"照合行IDが重複",IF(AND(COUNTA(B41)&gt;0,NOT(AND(ISTEXT(B41),LEN(B41)=8,EXACT(LEFT(B41,4),"CUS-"),ISNUMBER(FIND(MID(B41,5,1)&amp;"x","0x1x2x3x4x5x6x7x8x9x")),ISNUMBER(FIND(MID(B41,6,1)&amp;"x","0x1x2x3x4x5x6x7x8x9x")),ISNUMBER(FIND(MID(B41,7,1)&amp;"x","0x1x2x3x4x5x6x7x8x9x")),ISNUMBER(FIND(MID(B41,8,1)&amp;"x","0x1x2x3x4x5x6x7x8x9x"))))),"照合顧客IDの形式を確認",IF(NOT(OR(C41="未確認",C41="一致確認",C41="対象外")),"確認区分を確認",IF(NOT(IF(ISNUMBER(F41),AND(F41&gt;=43831,F41&lt;73051,F41=INT(F41)),FALSE())),"元記録確認日は時刻なしで必須",IF(F41&gt;照合結果!$B$3,"元記録確認日が基準日より後",IF(AND(C41&lt;&gt;"一致確認",COUNTA(D41:E41)&gt;0),"未確認/対象外の確認先と一致確認日は空欄",IF(AND(C41="一致確認",COUNTA(B41)=0),"一致確認には照合顧客IDが必須",IF(AND(C41="一致確認",NOT(AND(ISTEXT(D41),LEN(D41)=8,EXACT(LEFT(D41,4),"MST-"),ISNUMBER(FIND(MID(D41,5,1)&amp;"x","0x1x2x3x4x5x6x7x8x9x")),ISNUMBER(FIND(MID(D41,6,1)&amp;"x","0x1x2x3x4x5x6x7x8x9x")),ISNUMBER(FIND(MID(D41,7,1)&amp;"x","0x1x2x3x4x5x6x7x8x9x")),ISNUMBER(FIND(MID(D41,8,1)&amp;"x","0x1x2x3x4x5x6x7x8x9x"))))),"確認先行IDの形式を確認",IF(AND(C41="一致確認",COUNTIFS(顧客マスター!$A$8:$A$57,D41)&lt;&gt;1),"確認先行が未登録/重複",IF(IF(C41="一致確認",INDEX(顧客マスター!$B$8:$B$57,MATCH(D41,顧客マスター!$A$8:$A$57,0))&lt;&gt;B41,FALSE()),"確認先の顧客IDが一致しません",IF(IF(C41="一致確認",INDEX(顧客マスター!$C$8:$C$57,MATCH(D41,顧客マスター!$A$8:$A$57,0))&lt;&gt;"有効",FALSE()),"確認先の台帳区分を確認",IF(AND(C41="一致確認",NOT(IF(ISNUMBER(E41),AND(E41&gt;=43831,E41&lt;73051,E41=INT(E41)),FALSE()))),"一致確認日は時刻なしで必須",IF(IF(C41="一致確認",OR(E41&gt;F41,E41&lt;INDEX(顧客マスター!$D$8:$D$57,MATCH(D41,顧客マスター!$A$8:$A$57,0))),FALSE()),"台帳確認日≦一致確認日≦元記録確認日を確認","確認済み"))))))))))))))),ISNUMBER(K41),K41=IF(J41="確認済み",0,1))),1,IF(K41&lt;&gt;0,0,IF(AND(IF(COUNTA(B41)=0,ISTEXT(G41),ISNUMBER(G41)),G41=IF(COUNTA(B41)=0,"",COUNTIFS(顧客マスター!$B$8:$B$57,B41)),ISTEXT(H41),H41=IF(AND(COUNTA(B41)&gt;0,G41=1),INDEX(顧客マスター!$A$8:$A$57,MATCH(B41,顧客マスター!$B$8:$B$57,0)),""),ISTEXT(I41),I41=IF(C41="対象外","対象外",IF(照合結果!$E$3&lt;&gt;"確認済","体系未確認",IF(COUNTA(B41)=0,"キー未確認",IF(C41="一致確認","一致確認",IF(G41=0,"候補なし",IF(G41&gt;1,"複数候補",IF(INDEX(顧客マスター!$C$8:$C$57,MATCH(B41,顧客マスター!$B$8:$B$57,0))&lt;&gt;"有効","台帳要確認","単一候補")))))))),0,1))))</f>
        <v>0</v>
      </c>
    </row>
    <row r="42" customFormat="false" ht="30" hidden="false" customHeight="true" outlineLevel="0" collapsed="false">
      <c r="A42" s="13"/>
      <c r="B42" s="13"/>
      <c r="C42" s="14"/>
      <c r="D42" s="13"/>
      <c r="E42" s="3"/>
      <c r="F42" s="3"/>
      <c r="G42" s="1" t="str">
        <f aca="false">IF(J42="","",IF(K42&lt;&gt;0,NA(),IF(COUNTA(B42)=0,"",COUNTIFS(顧客マスター!$B$8:$B$57,B42))))</f>
        <v/>
      </c>
      <c r="H42" s="1" t="str">
        <f aca="false">IF(J42="","",IF(K42&lt;&gt;0,NA(),IF(AND(COUNTA(B42)&gt;0,G42=1),INDEX(顧客マスター!$A$8:$A$57,MATCH(B42,顧客マスター!$B$8:$B$57,0)),"")))</f>
        <v/>
      </c>
      <c r="I42" s="1" t="str">
        <f aca="false">IF(J42="","",IF(K42&lt;&gt;0,NA(),IF(C42="対象外","対象外",IF(照合結果!$E$3&lt;&gt;"確認済","体系未確認",IF(COUNTA(B42)=0,"キー未確認",IF(C42="一致確認","一致確認",IF(G42=0,"候補なし",IF(G42&gt;1,"複数候補",IF(INDEX(顧客マスター!$C$8:$C$57,MATCH(B42,顧客マスター!$B$8:$B$57,0))&lt;&gt;"有効","台帳要確認","単一候補")))))))))</f>
        <v/>
      </c>
      <c r="J42" s="1" t="str">
        <f aca="false">IF(COUNTA(A42:F42)=0,"",IF(NOT(AND(ISTEXT(A42),LEN(A42)=8,EXACT(LEFT(A42,4),"REC-"),ISNUMBER(FIND(MID(A42,5,1)&amp;"x","0x1x2x3x4x5x6x7x8x9x")),ISNUMBER(FIND(MID(A42,6,1)&amp;"x","0x1x2x3x4x5x6x7x8x9x")),ISNUMBER(FIND(MID(A42,7,1)&amp;"x","0x1x2x3x4x5x6x7x8x9x")),ISNUMBER(FIND(MID(A42,8,1)&amp;"x","0x1x2x3x4x5x6x7x8x9x")))),"照合行IDの形式を確認",IF(COUNTIFS($A$8:$A$57,A42)&gt;1,"照合行IDが重複",IF(AND(COUNTA(B42)&gt;0,NOT(AND(ISTEXT(B42),LEN(B42)=8,EXACT(LEFT(B42,4),"CUS-"),ISNUMBER(FIND(MID(B42,5,1)&amp;"x","0x1x2x3x4x5x6x7x8x9x")),ISNUMBER(FIND(MID(B42,6,1)&amp;"x","0x1x2x3x4x5x6x7x8x9x")),ISNUMBER(FIND(MID(B42,7,1)&amp;"x","0x1x2x3x4x5x6x7x8x9x")),ISNUMBER(FIND(MID(B42,8,1)&amp;"x","0x1x2x3x4x5x6x7x8x9x"))))),"照合顧客IDの形式を確認",IF(NOT(OR(C42="未確認",C42="一致確認",C42="対象外")),"確認区分を確認",IF(NOT(IF(ISNUMBER(F42),AND(F42&gt;=43831,F42&lt;73051,F42=INT(F42)),FALSE())),"元記録確認日は時刻なしで必須",IF(F42&gt;照合結果!$B$3,"元記録確認日が基準日より後",IF(AND(C42&lt;&gt;"一致確認",COUNTA(D42:E42)&gt;0),"未確認/対象外の確認先と一致確認日は空欄",IF(AND(C42="一致確認",COUNTA(B42)=0),"一致確認には照合顧客IDが必須",IF(AND(C42="一致確認",NOT(AND(ISTEXT(D42),LEN(D42)=8,EXACT(LEFT(D42,4),"MST-"),ISNUMBER(FIND(MID(D42,5,1)&amp;"x","0x1x2x3x4x5x6x7x8x9x")),ISNUMBER(FIND(MID(D42,6,1)&amp;"x","0x1x2x3x4x5x6x7x8x9x")),ISNUMBER(FIND(MID(D42,7,1)&amp;"x","0x1x2x3x4x5x6x7x8x9x")),ISNUMBER(FIND(MID(D42,8,1)&amp;"x","0x1x2x3x4x5x6x7x8x9x"))))),"確認先行IDの形式を確認",IF(AND(C42="一致確認",COUNTIFS(顧客マスター!$A$8:$A$57,D42)&lt;&gt;1),"確認先行が未登録/重複",IF(IF(C42="一致確認",INDEX(顧客マスター!$B$8:$B$57,MATCH(D42,顧客マスター!$A$8:$A$57,0))&lt;&gt;B42,FALSE()),"確認先の顧客IDが一致しません",IF(IF(C42="一致確認",INDEX(顧客マスター!$C$8:$C$57,MATCH(D42,顧客マスター!$A$8:$A$57,0))&lt;&gt;"有効",FALSE()),"確認先の台帳区分を確認",IF(AND(C42="一致確認",NOT(IF(ISNUMBER(E42),AND(E42&gt;=43831,E42&lt;73051,E42=INT(E42)),FALSE()))),"一致確認日は時刻なしで必須",IF(IF(C42="一致確認",OR(E42&gt;F42,E42&lt;INDEX(顧客マスター!$D$8:$D$57,MATCH(D42,顧客マスター!$A$8:$A$57,0))),FALSE()),"台帳確認日≦一致確認日≦元記録確認日を確認","確認済み")))))))))))))))</f>
        <v/>
      </c>
      <c r="K42" s="1" t="str">
        <f aca="false">IF(J42="","",IF(J42="確認済み",0,1))</f>
        <v/>
      </c>
      <c r="L42" s="1" t="n">
        <f aca="false">IF(COUNTA(A42:F42)=0,IF(AND(J42="",K42="",G42="",H42="",I42=""),0,1),IF(NOT(AND(ISTEXT(J42),J42=IF(COUNTA(A42:F42)=0,"",IF(NOT(AND(ISTEXT(A42),LEN(A42)=8,EXACT(LEFT(A42,4),"REC-"),ISNUMBER(FIND(MID(A42,5,1)&amp;"x","0x1x2x3x4x5x6x7x8x9x")),ISNUMBER(FIND(MID(A42,6,1)&amp;"x","0x1x2x3x4x5x6x7x8x9x")),ISNUMBER(FIND(MID(A42,7,1)&amp;"x","0x1x2x3x4x5x6x7x8x9x")),ISNUMBER(FIND(MID(A42,8,1)&amp;"x","0x1x2x3x4x5x6x7x8x9x")))),"照合行IDの形式を確認",IF(COUNTIFS($A$8:$A$57,A42)&gt;1,"照合行IDが重複",IF(AND(COUNTA(B42)&gt;0,NOT(AND(ISTEXT(B42),LEN(B42)=8,EXACT(LEFT(B42,4),"CUS-"),ISNUMBER(FIND(MID(B42,5,1)&amp;"x","0x1x2x3x4x5x6x7x8x9x")),ISNUMBER(FIND(MID(B42,6,1)&amp;"x","0x1x2x3x4x5x6x7x8x9x")),ISNUMBER(FIND(MID(B42,7,1)&amp;"x","0x1x2x3x4x5x6x7x8x9x")),ISNUMBER(FIND(MID(B42,8,1)&amp;"x","0x1x2x3x4x5x6x7x8x9x"))))),"照合顧客IDの形式を確認",IF(NOT(OR(C42="未確認",C42="一致確認",C42="対象外")),"確認区分を確認",IF(NOT(IF(ISNUMBER(F42),AND(F42&gt;=43831,F42&lt;73051,F42=INT(F42)),FALSE())),"元記録確認日は時刻なしで必須",IF(F42&gt;照合結果!$B$3,"元記録確認日が基準日より後",IF(AND(C42&lt;&gt;"一致確認",COUNTA(D42:E42)&gt;0),"未確認/対象外の確認先と一致確認日は空欄",IF(AND(C42="一致確認",COUNTA(B42)=0),"一致確認には照合顧客IDが必須",IF(AND(C42="一致確認",NOT(AND(ISTEXT(D42),LEN(D42)=8,EXACT(LEFT(D42,4),"MST-"),ISNUMBER(FIND(MID(D42,5,1)&amp;"x","0x1x2x3x4x5x6x7x8x9x")),ISNUMBER(FIND(MID(D42,6,1)&amp;"x","0x1x2x3x4x5x6x7x8x9x")),ISNUMBER(FIND(MID(D42,7,1)&amp;"x","0x1x2x3x4x5x6x7x8x9x")),ISNUMBER(FIND(MID(D42,8,1)&amp;"x","0x1x2x3x4x5x6x7x8x9x"))))),"確認先行IDの形式を確認",IF(AND(C42="一致確認",COUNTIFS(顧客マスター!$A$8:$A$57,D42)&lt;&gt;1),"確認先行が未登録/重複",IF(IF(C42="一致確認",INDEX(顧客マスター!$B$8:$B$57,MATCH(D42,顧客マスター!$A$8:$A$57,0))&lt;&gt;B42,FALSE()),"確認先の顧客IDが一致しません",IF(IF(C42="一致確認",INDEX(顧客マスター!$C$8:$C$57,MATCH(D42,顧客マスター!$A$8:$A$57,0))&lt;&gt;"有効",FALSE()),"確認先の台帳区分を確認",IF(AND(C42="一致確認",NOT(IF(ISNUMBER(E42),AND(E42&gt;=43831,E42&lt;73051,E42=INT(E42)),FALSE()))),"一致確認日は時刻なしで必須",IF(IF(C42="一致確認",OR(E42&gt;F42,E42&lt;INDEX(顧客マスター!$D$8:$D$57,MATCH(D42,顧客マスター!$A$8:$A$57,0))),FALSE()),"台帳確認日≦一致確認日≦元記録確認日を確認","確認済み"))))))))))))))),ISNUMBER(K42),K42=IF(J42="確認済み",0,1))),1,IF(K42&lt;&gt;0,0,IF(AND(IF(COUNTA(B42)=0,ISTEXT(G42),ISNUMBER(G42)),G42=IF(COUNTA(B42)=0,"",COUNTIFS(顧客マスター!$B$8:$B$57,B42)),ISTEXT(H42),H42=IF(AND(COUNTA(B42)&gt;0,G42=1),INDEX(顧客マスター!$A$8:$A$57,MATCH(B42,顧客マスター!$B$8:$B$57,0)),""),ISTEXT(I42),I42=IF(C42="対象外","対象外",IF(照合結果!$E$3&lt;&gt;"確認済","体系未確認",IF(COUNTA(B42)=0,"キー未確認",IF(C42="一致確認","一致確認",IF(G42=0,"候補なし",IF(G42&gt;1,"複数候補",IF(INDEX(顧客マスター!$C$8:$C$57,MATCH(B42,顧客マスター!$B$8:$B$57,0))&lt;&gt;"有効","台帳要確認","単一候補")))))))),0,1))))</f>
        <v>0</v>
      </c>
    </row>
    <row r="43" customFormat="false" ht="30" hidden="false" customHeight="true" outlineLevel="0" collapsed="false">
      <c r="A43" s="13"/>
      <c r="B43" s="13"/>
      <c r="C43" s="14"/>
      <c r="D43" s="13"/>
      <c r="E43" s="3"/>
      <c r="F43" s="3"/>
      <c r="G43" s="1" t="str">
        <f aca="false">IF(J43="","",IF(K43&lt;&gt;0,NA(),IF(COUNTA(B43)=0,"",COUNTIFS(顧客マスター!$B$8:$B$57,B43))))</f>
        <v/>
      </c>
      <c r="H43" s="1" t="str">
        <f aca="false">IF(J43="","",IF(K43&lt;&gt;0,NA(),IF(AND(COUNTA(B43)&gt;0,G43=1),INDEX(顧客マスター!$A$8:$A$57,MATCH(B43,顧客マスター!$B$8:$B$57,0)),"")))</f>
        <v/>
      </c>
      <c r="I43" s="1" t="str">
        <f aca="false">IF(J43="","",IF(K43&lt;&gt;0,NA(),IF(C43="対象外","対象外",IF(照合結果!$E$3&lt;&gt;"確認済","体系未確認",IF(COUNTA(B43)=0,"キー未確認",IF(C43="一致確認","一致確認",IF(G43=0,"候補なし",IF(G43&gt;1,"複数候補",IF(INDEX(顧客マスター!$C$8:$C$57,MATCH(B43,顧客マスター!$B$8:$B$57,0))&lt;&gt;"有効","台帳要確認","単一候補")))))))))</f>
        <v/>
      </c>
      <c r="J43" s="1" t="str">
        <f aca="false">IF(COUNTA(A43:F43)=0,"",IF(NOT(AND(ISTEXT(A43),LEN(A43)=8,EXACT(LEFT(A43,4),"REC-"),ISNUMBER(FIND(MID(A43,5,1)&amp;"x","0x1x2x3x4x5x6x7x8x9x")),ISNUMBER(FIND(MID(A43,6,1)&amp;"x","0x1x2x3x4x5x6x7x8x9x")),ISNUMBER(FIND(MID(A43,7,1)&amp;"x","0x1x2x3x4x5x6x7x8x9x")),ISNUMBER(FIND(MID(A43,8,1)&amp;"x","0x1x2x3x4x5x6x7x8x9x")))),"照合行IDの形式を確認",IF(COUNTIFS($A$8:$A$57,A43)&gt;1,"照合行IDが重複",IF(AND(COUNTA(B43)&gt;0,NOT(AND(ISTEXT(B43),LEN(B43)=8,EXACT(LEFT(B43,4),"CUS-"),ISNUMBER(FIND(MID(B43,5,1)&amp;"x","0x1x2x3x4x5x6x7x8x9x")),ISNUMBER(FIND(MID(B43,6,1)&amp;"x","0x1x2x3x4x5x6x7x8x9x")),ISNUMBER(FIND(MID(B43,7,1)&amp;"x","0x1x2x3x4x5x6x7x8x9x")),ISNUMBER(FIND(MID(B43,8,1)&amp;"x","0x1x2x3x4x5x6x7x8x9x"))))),"照合顧客IDの形式を確認",IF(NOT(OR(C43="未確認",C43="一致確認",C43="対象外")),"確認区分を確認",IF(NOT(IF(ISNUMBER(F43),AND(F43&gt;=43831,F43&lt;73051,F43=INT(F43)),FALSE())),"元記録確認日は時刻なしで必須",IF(F43&gt;照合結果!$B$3,"元記録確認日が基準日より後",IF(AND(C43&lt;&gt;"一致確認",COUNTA(D43:E43)&gt;0),"未確認/対象外の確認先と一致確認日は空欄",IF(AND(C43="一致確認",COUNTA(B43)=0),"一致確認には照合顧客IDが必須",IF(AND(C43="一致確認",NOT(AND(ISTEXT(D43),LEN(D43)=8,EXACT(LEFT(D43,4),"MST-"),ISNUMBER(FIND(MID(D43,5,1)&amp;"x","0x1x2x3x4x5x6x7x8x9x")),ISNUMBER(FIND(MID(D43,6,1)&amp;"x","0x1x2x3x4x5x6x7x8x9x")),ISNUMBER(FIND(MID(D43,7,1)&amp;"x","0x1x2x3x4x5x6x7x8x9x")),ISNUMBER(FIND(MID(D43,8,1)&amp;"x","0x1x2x3x4x5x6x7x8x9x"))))),"確認先行IDの形式を確認",IF(AND(C43="一致確認",COUNTIFS(顧客マスター!$A$8:$A$57,D43)&lt;&gt;1),"確認先行が未登録/重複",IF(IF(C43="一致確認",INDEX(顧客マスター!$B$8:$B$57,MATCH(D43,顧客マスター!$A$8:$A$57,0))&lt;&gt;B43,FALSE()),"確認先の顧客IDが一致しません",IF(IF(C43="一致確認",INDEX(顧客マスター!$C$8:$C$57,MATCH(D43,顧客マスター!$A$8:$A$57,0))&lt;&gt;"有効",FALSE()),"確認先の台帳区分を確認",IF(AND(C43="一致確認",NOT(IF(ISNUMBER(E43),AND(E43&gt;=43831,E43&lt;73051,E43=INT(E43)),FALSE()))),"一致確認日は時刻なしで必須",IF(IF(C43="一致確認",OR(E43&gt;F43,E43&lt;INDEX(顧客マスター!$D$8:$D$57,MATCH(D43,顧客マスター!$A$8:$A$57,0))),FALSE()),"台帳確認日≦一致確認日≦元記録確認日を確認","確認済み")))))))))))))))</f>
        <v/>
      </c>
      <c r="K43" s="1" t="str">
        <f aca="false">IF(J43="","",IF(J43="確認済み",0,1))</f>
        <v/>
      </c>
      <c r="L43" s="1" t="n">
        <f aca="false">IF(COUNTA(A43:F43)=0,IF(AND(J43="",K43="",G43="",H43="",I43=""),0,1),IF(NOT(AND(ISTEXT(J43),J43=IF(COUNTA(A43:F43)=0,"",IF(NOT(AND(ISTEXT(A43),LEN(A43)=8,EXACT(LEFT(A43,4),"REC-"),ISNUMBER(FIND(MID(A43,5,1)&amp;"x","0x1x2x3x4x5x6x7x8x9x")),ISNUMBER(FIND(MID(A43,6,1)&amp;"x","0x1x2x3x4x5x6x7x8x9x")),ISNUMBER(FIND(MID(A43,7,1)&amp;"x","0x1x2x3x4x5x6x7x8x9x")),ISNUMBER(FIND(MID(A43,8,1)&amp;"x","0x1x2x3x4x5x6x7x8x9x")))),"照合行IDの形式を確認",IF(COUNTIFS($A$8:$A$57,A43)&gt;1,"照合行IDが重複",IF(AND(COUNTA(B43)&gt;0,NOT(AND(ISTEXT(B43),LEN(B43)=8,EXACT(LEFT(B43,4),"CUS-"),ISNUMBER(FIND(MID(B43,5,1)&amp;"x","0x1x2x3x4x5x6x7x8x9x")),ISNUMBER(FIND(MID(B43,6,1)&amp;"x","0x1x2x3x4x5x6x7x8x9x")),ISNUMBER(FIND(MID(B43,7,1)&amp;"x","0x1x2x3x4x5x6x7x8x9x")),ISNUMBER(FIND(MID(B43,8,1)&amp;"x","0x1x2x3x4x5x6x7x8x9x"))))),"照合顧客IDの形式を確認",IF(NOT(OR(C43="未確認",C43="一致確認",C43="対象外")),"確認区分を確認",IF(NOT(IF(ISNUMBER(F43),AND(F43&gt;=43831,F43&lt;73051,F43=INT(F43)),FALSE())),"元記録確認日は時刻なしで必須",IF(F43&gt;照合結果!$B$3,"元記録確認日が基準日より後",IF(AND(C43&lt;&gt;"一致確認",COUNTA(D43:E43)&gt;0),"未確認/対象外の確認先と一致確認日は空欄",IF(AND(C43="一致確認",COUNTA(B43)=0),"一致確認には照合顧客IDが必須",IF(AND(C43="一致確認",NOT(AND(ISTEXT(D43),LEN(D43)=8,EXACT(LEFT(D43,4),"MST-"),ISNUMBER(FIND(MID(D43,5,1)&amp;"x","0x1x2x3x4x5x6x7x8x9x")),ISNUMBER(FIND(MID(D43,6,1)&amp;"x","0x1x2x3x4x5x6x7x8x9x")),ISNUMBER(FIND(MID(D43,7,1)&amp;"x","0x1x2x3x4x5x6x7x8x9x")),ISNUMBER(FIND(MID(D43,8,1)&amp;"x","0x1x2x3x4x5x6x7x8x9x"))))),"確認先行IDの形式を確認",IF(AND(C43="一致確認",COUNTIFS(顧客マスター!$A$8:$A$57,D43)&lt;&gt;1),"確認先行が未登録/重複",IF(IF(C43="一致確認",INDEX(顧客マスター!$B$8:$B$57,MATCH(D43,顧客マスター!$A$8:$A$57,0))&lt;&gt;B43,FALSE()),"確認先の顧客IDが一致しません",IF(IF(C43="一致確認",INDEX(顧客マスター!$C$8:$C$57,MATCH(D43,顧客マスター!$A$8:$A$57,0))&lt;&gt;"有効",FALSE()),"確認先の台帳区分を確認",IF(AND(C43="一致確認",NOT(IF(ISNUMBER(E43),AND(E43&gt;=43831,E43&lt;73051,E43=INT(E43)),FALSE()))),"一致確認日は時刻なしで必須",IF(IF(C43="一致確認",OR(E43&gt;F43,E43&lt;INDEX(顧客マスター!$D$8:$D$57,MATCH(D43,顧客マスター!$A$8:$A$57,0))),FALSE()),"台帳確認日≦一致確認日≦元記録確認日を確認","確認済み"))))))))))))))),ISNUMBER(K43),K43=IF(J43="確認済み",0,1))),1,IF(K43&lt;&gt;0,0,IF(AND(IF(COUNTA(B43)=0,ISTEXT(G43),ISNUMBER(G43)),G43=IF(COUNTA(B43)=0,"",COUNTIFS(顧客マスター!$B$8:$B$57,B43)),ISTEXT(H43),H43=IF(AND(COUNTA(B43)&gt;0,G43=1),INDEX(顧客マスター!$A$8:$A$57,MATCH(B43,顧客マスター!$B$8:$B$57,0)),""),ISTEXT(I43),I43=IF(C43="対象外","対象外",IF(照合結果!$E$3&lt;&gt;"確認済","体系未確認",IF(COUNTA(B43)=0,"キー未確認",IF(C43="一致確認","一致確認",IF(G43=0,"候補なし",IF(G43&gt;1,"複数候補",IF(INDEX(顧客マスター!$C$8:$C$57,MATCH(B43,顧客マスター!$B$8:$B$57,0))&lt;&gt;"有効","台帳要確認","単一候補")))))))),0,1))))</f>
        <v>0</v>
      </c>
    </row>
    <row r="44" customFormat="false" ht="30" hidden="false" customHeight="true" outlineLevel="0" collapsed="false">
      <c r="A44" s="13"/>
      <c r="B44" s="13"/>
      <c r="C44" s="14"/>
      <c r="D44" s="13"/>
      <c r="E44" s="3"/>
      <c r="F44" s="3"/>
      <c r="G44" s="1" t="str">
        <f aca="false">IF(J44="","",IF(K44&lt;&gt;0,NA(),IF(COUNTA(B44)=0,"",COUNTIFS(顧客マスター!$B$8:$B$57,B44))))</f>
        <v/>
      </c>
      <c r="H44" s="1" t="str">
        <f aca="false">IF(J44="","",IF(K44&lt;&gt;0,NA(),IF(AND(COUNTA(B44)&gt;0,G44=1),INDEX(顧客マスター!$A$8:$A$57,MATCH(B44,顧客マスター!$B$8:$B$57,0)),"")))</f>
        <v/>
      </c>
      <c r="I44" s="1" t="str">
        <f aca="false">IF(J44="","",IF(K44&lt;&gt;0,NA(),IF(C44="対象外","対象外",IF(照合結果!$E$3&lt;&gt;"確認済","体系未確認",IF(COUNTA(B44)=0,"キー未確認",IF(C44="一致確認","一致確認",IF(G44=0,"候補なし",IF(G44&gt;1,"複数候補",IF(INDEX(顧客マスター!$C$8:$C$57,MATCH(B44,顧客マスター!$B$8:$B$57,0))&lt;&gt;"有効","台帳要確認","単一候補")))))))))</f>
        <v/>
      </c>
      <c r="J44" s="1" t="str">
        <f aca="false">IF(COUNTA(A44:F44)=0,"",IF(NOT(AND(ISTEXT(A44),LEN(A44)=8,EXACT(LEFT(A44,4),"REC-"),ISNUMBER(FIND(MID(A44,5,1)&amp;"x","0x1x2x3x4x5x6x7x8x9x")),ISNUMBER(FIND(MID(A44,6,1)&amp;"x","0x1x2x3x4x5x6x7x8x9x")),ISNUMBER(FIND(MID(A44,7,1)&amp;"x","0x1x2x3x4x5x6x7x8x9x")),ISNUMBER(FIND(MID(A44,8,1)&amp;"x","0x1x2x3x4x5x6x7x8x9x")))),"照合行IDの形式を確認",IF(COUNTIFS($A$8:$A$57,A44)&gt;1,"照合行IDが重複",IF(AND(COUNTA(B44)&gt;0,NOT(AND(ISTEXT(B44),LEN(B44)=8,EXACT(LEFT(B44,4),"CUS-"),ISNUMBER(FIND(MID(B44,5,1)&amp;"x","0x1x2x3x4x5x6x7x8x9x")),ISNUMBER(FIND(MID(B44,6,1)&amp;"x","0x1x2x3x4x5x6x7x8x9x")),ISNUMBER(FIND(MID(B44,7,1)&amp;"x","0x1x2x3x4x5x6x7x8x9x")),ISNUMBER(FIND(MID(B44,8,1)&amp;"x","0x1x2x3x4x5x6x7x8x9x"))))),"照合顧客IDの形式を確認",IF(NOT(OR(C44="未確認",C44="一致確認",C44="対象外")),"確認区分を確認",IF(NOT(IF(ISNUMBER(F44),AND(F44&gt;=43831,F44&lt;73051,F44=INT(F44)),FALSE())),"元記録確認日は時刻なしで必須",IF(F44&gt;照合結果!$B$3,"元記録確認日が基準日より後",IF(AND(C44&lt;&gt;"一致確認",COUNTA(D44:E44)&gt;0),"未確認/対象外の確認先と一致確認日は空欄",IF(AND(C44="一致確認",COUNTA(B44)=0),"一致確認には照合顧客IDが必須",IF(AND(C44="一致確認",NOT(AND(ISTEXT(D44),LEN(D44)=8,EXACT(LEFT(D44,4),"MST-"),ISNUMBER(FIND(MID(D44,5,1)&amp;"x","0x1x2x3x4x5x6x7x8x9x")),ISNUMBER(FIND(MID(D44,6,1)&amp;"x","0x1x2x3x4x5x6x7x8x9x")),ISNUMBER(FIND(MID(D44,7,1)&amp;"x","0x1x2x3x4x5x6x7x8x9x")),ISNUMBER(FIND(MID(D44,8,1)&amp;"x","0x1x2x3x4x5x6x7x8x9x"))))),"確認先行IDの形式を確認",IF(AND(C44="一致確認",COUNTIFS(顧客マスター!$A$8:$A$57,D44)&lt;&gt;1),"確認先行が未登録/重複",IF(IF(C44="一致確認",INDEX(顧客マスター!$B$8:$B$57,MATCH(D44,顧客マスター!$A$8:$A$57,0))&lt;&gt;B44,FALSE()),"確認先の顧客IDが一致しません",IF(IF(C44="一致確認",INDEX(顧客マスター!$C$8:$C$57,MATCH(D44,顧客マスター!$A$8:$A$57,0))&lt;&gt;"有効",FALSE()),"確認先の台帳区分を確認",IF(AND(C44="一致確認",NOT(IF(ISNUMBER(E44),AND(E44&gt;=43831,E44&lt;73051,E44=INT(E44)),FALSE()))),"一致確認日は時刻なしで必須",IF(IF(C44="一致確認",OR(E44&gt;F44,E44&lt;INDEX(顧客マスター!$D$8:$D$57,MATCH(D44,顧客マスター!$A$8:$A$57,0))),FALSE()),"台帳確認日≦一致確認日≦元記録確認日を確認","確認済み")))))))))))))))</f>
        <v/>
      </c>
      <c r="K44" s="1" t="str">
        <f aca="false">IF(J44="","",IF(J44="確認済み",0,1))</f>
        <v/>
      </c>
      <c r="L44" s="1" t="n">
        <f aca="false">IF(COUNTA(A44:F44)=0,IF(AND(J44="",K44="",G44="",H44="",I44=""),0,1),IF(NOT(AND(ISTEXT(J44),J44=IF(COUNTA(A44:F44)=0,"",IF(NOT(AND(ISTEXT(A44),LEN(A44)=8,EXACT(LEFT(A44,4),"REC-"),ISNUMBER(FIND(MID(A44,5,1)&amp;"x","0x1x2x3x4x5x6x7x8x9x")),ISNUMBER(FIND(MID(A44,6,1)&amp;"x","0x1x2x3x4x5x6x7x8x9x")),ISNUMBER(FIND(MID(A44,7,1)&amp;"x","0x1x2x3x4x5x6x7x8x9x")),ISNUMBER(FIND(MID(A44,8,1)&amp;"x","0x1x2x3x4x5x6x7x8x9x")))),"照合行IDの形式を確認",IF(COUNTIFS($A$8:$A$57,A44)&gt;1,"照合行IDが重複",IF(AND(COUNTA(B44)&gt;0,NOT(AND(ISTEXT(B44),LEN(B44)=8,EXACT(LEFT(B44,4),"CUS-"),ISNUMBER(FIND(MID(B44,5,1)&amp;"x","0x1x2x3x4x5x6x7x8x9x")),ISNUMBER(FIND(MID(B44,6,1)&amp;"x","0x1x2x3x4x5x6x7x8x9x")),ISNUMBER(FIND(MID(B44,7,1)&amp;"x","0x1x2x3x4x5x6x7x8x9x")),ISNUMBER(FIND(MID(B44,8,1)&amp;"x","0x1x2x3x4x5x6x7x8x9x"))))),"照合顧客IDの形式を確認",IF(NOT(OR(C44="未確認",C44="一致確認",C44="対象外")),"確認区分を確認",IF(NOT(IF(ISNUMBER(F44),AND(F44&gt;=43831,F44&lt;73051,F44=INT(F44)),FALSE())),"元記録確認日は時刻なしで必須",IF(F44&gt;照合結果!$B$3,"元記録確認日が基準日より後",IF(AND(C44&lt;&gt;"一致確認",COUNTA(D44:E44)&gt;0),"未確認/対象外の確認先と一致確認日は空欄",IF(AND(C44="一致確認",COUNTA(B44)=0),"一致確認には照合顧客IDが必須",IF(AND(C44="一致確認",NOT(AND(ISTEXT(D44),LEN(D44)=8,EXACT(LEFT(D44,4),"MST-"),ISNUMBER(FIND(MID(D44,5,1)&amp;"x","0x1x2x3x4x5x6x7x8x9x")),ISNUMBER(FIND(MID(D44,6,1)&amp;"x","0x1x2x3x4x5x6x7x8x9x")),ISNUMBER(FIND(MID(D44,7,1)&amp;"x","0x1x2x3x4x5x6x7x8x9x")),ISNUMBER(FIND(MID(D44,8,1)&amp;"x","0x1x2x3x4x5x6x7x8x9x"))))),"確認先行IDの形式を確認",IF(AND(C44="一致確認",COUNTIFS(顧客マスター!$A$8:$A$57,D44)&lt;&gt;1),"確認先行が未登録/重複",IF(IF(C44="一致確認",INDEX(顧客マスター!$B$8:$B$57,MATCH(D44,顧客マスター!$A$8:$A$57,0))&lt;&gt;B44,FALSE()),"確認先の顧客IDが一致しません",IF(IF(C44="一致確認",INDEX(顧客マスター!$C$8:$C$57,MATCH(D44,顧客マスター!$A$8:$A$57,0))&lt;&gt;"有効",FALSE()),"確認先の台帳区分を確認",IF(AND(C44="一致確認",NOT(IF(ISNUMBER(E44),AND(E44&gt;=43831,E44&lt;73051,E44=INT(E44)),FALSE()))),"一致確認日は時刻なしで必須",IF(IF(C44="一致確認",OR(E44&gt;F44,E44&lt;INDEX(顧客マスター!$D$8:$D$57,MATCH(D44,顧客マスター!$A$8:$A$57,0))),FALSE()),"台帳確認日≦一致確認日≦元記録確認日を確認","確認済み"))))))))))))))),ISNUMBER(K44),K44=IF(J44="確認済み",0,1))),1,IF(K44&lt;&gt;0,0,IF(AND(IF(COUNTA(B44)=0,ISTEXT(G44),ISNUMBER(G44)),G44=IF(COUNTA(B44)=0,"",COUNTIFS(顧客マスター!$B$8:$B$57,B44)),ISTEXT(H44),H44=IF(AND(COUNTA(B44)&gt;0,G44=1),INDEX(顧客マスター!$A$8:$A$57,MATCH(B44,顧客マスター!$B$8:$B$57,0)),""),ISTEXT(I44),I44=IF(C44="対象外","対象外",IF(照合結果!$E$3&lt;&gt;"確認済","体系未確認",IF(COUNTA(B44)=0,"キー未確認",IF(C44="一致確認","一致確認",IF(G44=0,"候補なし",IF(G44&gt;1,"複数候補",IF(INDEX(顧客マスター!$C$8:$C$57,MATCH(B44,顧客マスター!$B$8:$B$57,0))&lt;&gt;"有効","台帳要確認","単一候補")))))))),0,1))))</f>
        <v>0</v>
      </c>
    </row>
    <row r="45" customFormat="false" ht="30" hidden="false" customHeight="true" outlineLevel="0" collapsed="false">
      <c r="A45" s="13"/>
      <c r="B45" s="13"/>
      <c r="C45" s="14"/>
      <c r="D45" s="13"/>
      <c r="E45" s="3"/>
      <c r="F45" s="3"/>
      <c r="G45" s="1" t="str">
        <f aca="false">IF(J45="","",IF(K45&lt;&gt;0,NA(),IF(COUNTA(B45)=0,"",COUNTIFS(顧客マスター!$B$8:$B$57,B45))))</f>
        <v/>
      </c>
      <c r="H45" s="1" t="str">
        <f aca="false">IF(J45="","",IF(K45&lt;&gt;0,NA(),IF(AND(COUNTA(B45)&gt;0,G45=1),INDEX(顧客マスター!$A$8:$A$57,MATCH(B45,顧客マスター!$B$8:$B$57,0)),"")))</f>
        <v/>
      </c>
      <c r="I45" s="1" t="str">
        <f aca="false">IF(J45="","",IF(K45&lt;&gt;0,NA(),IF(C45="対象外","対象外",IF(照合結果!$E$3&lt;&gt;"確認済","体系未確認",IF(COUNTA(B45)=0,"キー未確認",IF(C45="一致確認","一致確認",IF(G45=0,"候補なし",IF(G45&gt;1,"複数候補",IF(INDEX(顧客マスター!$C$8:$C$57,MATCH(B45,顧客マスター!$B$8:$B$57,0))&lt;&gt;"有効","台帳要確認","単一候補")))))))))</f>
        <v/>
      </c>
      <c r="J45" s="1" t="str">
        <f aca="false">IF(COUNTA(A45:F45)=0,"",IF(NOT(AND(ISTEXT(A45),LEN(A45)=8,EXACT(LEFT(A45,4),"REC-"),ISNUMBER(FIND(MID(A45,5,1)&amp;"x","0x1x2x3x4x5x6x7x8x9x")),ISNUMBER(FIND(MID(A45,6,1)&amp;"x","0x1x2x3x4x5x6x7x8x9x")),ISNUMBER(FIND(MID(A45,7,1)&amp;"x","0x1x2x3x4x5x6x7x8x9x")),ISNUMBER(FIND(MID(A45,8,1)&amp;"x","0x1x2x3x4x5x6x7x8x9x")))),"照合行IDの形式を確認",IF(COUNTIFS($A$8:$A$57,A45)&gt;1,"照合行IDが重複",IF(AND(COUNTA(B45)&gt;0,NOT(AND(ISTEXT(B45),LEN(B45)=8,EXACT(LEFT(B45,4),"CUS-"),ISNUMBER(FIND(MID(B45,5,1)&amp;"x","0x1x2x3x4x5x6x7x8x9x")),ISNUMBER(FIND(MID(B45,6,1)&amp;"x","0x1x2x3x4x5x6x7x8x9x")),ISNUMBER(FIND(MID(B45,7,1)&amp;"x","0x1x2x3x4x5x6x7x8x9x")),ISNUMBER(FIND(MID(B45,8,1)&amp;"x","0x1x2x3x4x5x6x7x8x9x"))))),"照合顧客IDの形式を確認",IF(NOT(OR(C45="未確認",C45="一致確認",C45="対象外")),"確認区分を確認",IF(NOT(IF(ISNUMBER(F45),AND(F45&gt;=43831,F45&lt;73051,F45=INT(F45)),FALSE())),"元記録確認日は時刻なしで必須",IF(F45&gt;照合結果!$B$3,"元記録確認日が基準日より後",IF(AND(C45&lt;&gt;"一致確認",COUNTA(D45:E45)&gt;0),"未確認/対象外の確認先と一致確認日は空欄",IF(AND(C45="一致確認",COUNTA(B45)=0),"一致確認には照合顧客IDが必須",IF(AND(C45="一致確認",NOT(AND(ISTEXT(D45),LEN(D45)=8,EXACT(LEFT(D45,4),"MST-"),ISNUMBER(FIND(MID(D45,5,1)&amp;"x","0x1x2x3x4x5x6x7x8x9x")),ISNUMBER(FIND(MID(D45,6,1)&amp;"x","0x1x2x3x4x5x6x7x8x9x")),ISNUMBER(FIND(MID(D45,7,1)&amp;"x","0x1x2x3x4x5x6x7x8x9x")),ISNUMBER(FIND(MID(D45,8,1)&amp;"x","0x1x2x3x4x5x6x7x8x9x"))))),"確認先行IDの形式を確認",IF(AND(C45="一致確認",COUNTIFS(顧客マスター!$A$8:$A$57,D45)&lt;&gt;1),"確認先行が未登録/重複",IF(IF(C45="一致確認",INDEX(顧客マスター!$B$8:$B$57,MATCH(D45,顧客マスター!$A$8:$A$57,0))&lt;&gt;B45,FALSE()),"確認先の顧客IDが一致しません",IF(IF(C45="一致確認",INDEX(顧客マスター!$C$8:$C$57,MATCH(D45,顧客マスター!$A$8:$A$57,0))&lt;&gt;"有効",FALSE()),"確認先の台帳区分を確認",IF(AND(C45="一致確認",NOT(IF(ISNUMBER(E45),AND(E45&gt;=43831,E45&lt;73051,E45=INT(E45)),FALSE()))),"一致確認日は時刻なしで必須",IF(IF(C45="一致確認",OR(E45&gt;F45,E45&lt;INDEX(顧客マスター!$D$8:$D$57,MATCH(D45,顧客マスター!$A$8:$A$57,0))),FALSE()),"台帳確認日≦一致確認日≦元記録確認日を確認","確認済み")))))))))))))))</f>
        <v/>
      </c>
      <c r="K45" s="1" t="str">
        <f aca="false">IF(J45="","",IF(J45="確認済み",0,1))</f>
        <v/>
      </c>
      <c r="L45" s="1" t="n">
        <f aca="false">IF(COUNTA(A45:F45)=0,IF(AND(J45="",K45="",G45="",H45="",I45=""),0,1),IF(NOT(AND(ISTEXT(J45),J45=IF(COUNTA(A45:F45)=0,"",IF(NOT(AND(ISTEXT(A45),LEN(A45)=8,EXACT(LEFT(A45,4),"REC-"),ISNUMBER(FIND(MID(A45,5,1)&amp;"x","0x1x2x3x4x5x6x7x8x9x")),ISNUMBER(FIND(MID(A45,6,1)&amp;"x","0x1x2x3x4x5x6x7x8x9x")),ISNUMBER(FIND(MID(A45,7,1)&amp;"x","0x1x2x3x4x5x6x7x8x9x")),ISNUMBER(FIND(MID(A45,8,1)&amp;"x","0x1x2x3x4x5x6x7x8x9x")))),"照合行IDの形式を確認",IF(COUNTIFS($A$8:$A$57,A45)&gt;1,"照合行IDが重複",IF(AND(COUNTA(B45)&gt;0,NOT(AND(ISTEXT(B45),LEN(B45)=8,EXACT(LEFT(B45,4),"CUS-"),ISNUMBER(FIND(MID(B45,5,1)&amp;"x","0x1x2x3x4x5x6x7x8x9x")),ISNUMBER(FIND(MID(B45,6,1)&amp;"x","0x1x2x3x4x5x6x7x8x9x")),ISNUMBER(FIND(MID(B45,7,1)&amp;"x","0x1x2x3x4x5x6x7x8x9x")),ISNUMBER(FIND(MID(B45,8,1)&amp;"x","0x1x2x3x4x5x6x7x8x9x"))))),"照合顧客IDの形式を確認",IF(NOT(OR(C45="未確認",C45="一致確認",C45="対象外")),"確認区分を確認",IF(NOT(IF(ISNUMBER(F45),AND(F45&gt;=43831,F45&lt;73051,F45=INT(F45)),FALSE())),"元記録確認日は時刻なしで必須",IF(F45&gt;照合結果!$B$3,"元記録確認日が基準日より後",IF(AND(C45&lt;&gt;"一致確認",COUNTA(D45:E45)&gt;0),"未確認/対象外の確認先と一致確認日は空欄",IF(AND(C45="一致確認",COUNTA(B45)=0),"一致確認には照合顧客IDが必須",IF(AND(C45="一致確認",NOT(AND(ISTEXT(D45),LEN(D45)=8,EXACT(LEFT(D45,4),"MST-"),ISNUMBER(FIND(MID(D45,5,1)&amp;"x","0x1x2x3x4x5x6x7x8x9x")),ISNUMBER(FIND(MID(D45,6,1)&amp;"x","0x1x2x3x4x5x6x7x8x9x")),ISNUMBER(FIND(MID(D45,7,1)&amp;"x","0x1x2x3x4x5x6x7x8x9x")),ISNUMBER(FIND(MID(D45,8,1)&amp;"x","0x1x2x3x4x5x6x7x8x9x"))))),"確認先行IDの形式を確認",IF(AND(C45="一致確認",COUNTIFS(顧客マスター!$A$8:$A$57,D45)&lt;&gt;1),"確認先行が未登録/重複",IF(IF(C45="一致確認",INDEX(顧客マスター!$B$8:$B$57,MATCH(D45,顧客マスター!$A$8:$A$57,0))&lt;&gt;B45,FALSE()),"確認先の顧客IDが一致しません",IF(IF(C45="一致確認",INDEX(顧客マスター!$C$8:$C$57,MATCH(D45,顧客マスター!$A$8:$A$57,0))&lt;&gt;"有効",FALSE()),"確認先の台帳区分を確認",IF(AND(C45="一致確認",NOT(IF(ISNUMBER(E45),AND(E45&gt;=43831,E45&lt;73051,E45=INT(E45)),FALSE()))),"一致確認日は時刻なしで必須",IF(IF(C45="一致確認",OR(E45&gt;F45,E45&lt;INDEX(顧客マスター!$D$8:$D$57,MATCH(D45,顧客マスター!$A$8:$A$57,0))),FALSE()),"台帳確認日≦一致確認日≦元記録確認日を確認","確認済み"))))))))))))))),ISNUMBER(K45),K45=IF(J45="確認済み",0,1))),1,IF(K45&lt;&gt;0,0,IF(AND(IF(COUNTA(B45)=0,ISTEXT(G45),ISNUMBER(G45)),G45=IF(COUNTA(B45)=0,"",COUNTIFS(顧客マスター!$B$8:$B$57,B45)),ISTEXT(H45),H45=IF(AND(COUNTA(B45)&gt;0,G45=1),INDEX(顧客マスター!$A$8:$A$57,MATCH(B45,顧客マスター!$B$8:$B$57,0)),""),ISTEXT(I45),I45=IF(C45="対象外","対象外",IF(照合結果!$E$3&lt;&gt;"確認済","体系未確認",IF(COUNTA(B45)=0,"キー未確認",IF(C45="一致確認","一致確認",IF(G45=0,"候補なし",IF(G45&gt;1,"複数候補",IF(INDEX(顧客マスター!$C$8:$C$57,MATCH(B45,顧客マスター!$B$8:$B$57,0))&lt;&gt;"有効","台帳要確認","単一候補")))))))),0,1))))</f>
        <v>0</v>
      </c>
    </row>
    <row r="46" customFormat="false" ht="30" hidden="false" customHeight="true" outlineLevel="0" collapsed="false">
      <c r="A46" s="13"/>
      <c r="B46" s="13"/>
      <c r="C46" s="14"/>
      <c r="D46" s="13"/>
      <c r="E46" s="3"/>
      <c r="F46" s="3"/>
      <c r="G46" s="1" t="str">
        <f aca="false">IF(J46="","",IF(K46&lt;&gt;0,NA(),IF(COUNTA(B46)=0,"",COUNTIFS(顧客マスター!$B$8:$B$57,B46))))</f>
        <v/>
      </c>
      <c r="H46" s="1" t="str">
        <f aca="false">IF(J46="","",IF(K46&lt;&gt;0,NA(),IF(AND(COUNTA(B46)&gt;0,G46=1),INDEX(顧客マスター!$A$8:$A$57,MATCH(B46,顧客マスター!$B$8:$B$57,0)),"")))</f>
        <v/>
      </c>
      <c r="I46" s="1" t="str">
        <f aca="false">IF(J46="","",IF(K46&lt;&gt;0,NA(),IF(C46="対象外","対象外",IF(照合結果!$E$3&lt;&gt;"確認済","体系未確認",IF(COUNTA(B46)=0,"キー未確認",IF(C46="一致確認","一致確認",IF(G46=0,"候補なし",IF(G46&gt;1,"複数候補",IF(INDEX(顧客マスター!$C$8:$C$57,MATCH(B46,顧客マスター!$B$8:$B$57,0))&lt;&gt;"有効","台帳要確認","単一候補")))))))))</f>
        <v/>
      </c>
      <c r="J46" s="1" t="str">
        <f aca="false">IF(COUNTA(A46:F46)=0,"",IF(NOT(AND(ISTEXT(A46),LEN(A46)=8,EXACT(LEFT(A46,4),"REC-"),ISNUMBER(FIND(MID(A46,5,1)&amp;"x","0x1x2x3x4x5x6x7x8x9x")),ISNUMBER(FIND(MID(A46,6,1)&amp;"x","0x1x2x3x4x5x6x7x8x9x")),ISNUMBER(FIND(MID(A46,7,1)&amp;"x","0x1x2x3x4x5x6x7x8x9x")),ISNUMBER(FIND(MID(A46,8,1)&amp;"x","0x1x2x3x4x5x6x7x8x9x")))),"照合行IDの形式を確認",IF(COUNTIFS($A$8:$A$57,A46)&gt;1,"照合行IDが重複",IF(AND(COUNTA(B46)&gt;0,NOT(AND(ISTEXT(B46),LEN(B46)=8,EXACT(LEFT(B46,4),"CUS-"),ISNUMBER(FIND(MID(B46,5,1)&amp;"x","0x1x2x3x4x5x6x7x8x9x")),ISNUMBER(FIND(MID(B46,6,1)&amp;"x","0x1x2x3x4x5x6x7x8x9x")),ISNUMBER(FIND(MID(B46,7,1)&amp;"x","0x1x2x3x4x5x6x7x8x9x")),ISNUMBER(FIND(MID(B46,8,1)&amp;"x","0x1x2x3x4x5x6x7x8x9x"))))),"照合顧客IDの形式を確認",IF(NOT(OR(C46="未確認",C46="一致確認",C46="対象外")),"確認区分を確認",IF(NOT(IF(ISNUMBER(F46),AND(F46&gt;=43831,F46&lt;73051,F46=INT(F46)),FALSE())),"元記録確認日は時刻なしで必須",IF(F46&gt;照合結果!$B$3,"元記録確認日が基準日より後",IF(AND(C46&lt;&gt;"一致確認",COUNTA(D46:E46)&gt;0),"未確認/対象外の確認先と一致確認日は空欄",IF(AND(C46="一致確認",COUNTA(B46)=0),"一致確認には照合顧客IDが必須",IF(AND(C46="一致確認",NOT(AND(ISTEXT(D46),LEN(D46)=8,EXACT(LEFT(D46,4),"MST-"),ISNUMBER(FIND(MID(D46,5,1)&amp;"x","0x1x2x3x4x5x6x7x8x9x")),ISNUMBER(FIND(MID(D46,6,1)&amp;"x","0x1x2x3x4x5x6x7x8x9x")),ISNUMBER(FIND(MID(D46,7,1)&amp;"x","0x1x2x3x4x5x6x7x8x9x")),ISNUMBER(FIND(MID(D46,8,1)&amp;"x","0x1x2x3x4x5x6x7x8x9x"))))),"確認先行IDの形式を確認",IF(AND(C46="一致確認",COUNTIFS(顧客マスター!$A$8:$A$57,D46)&lt;&gt;1),"確認先行が未登録/重複",IF(IF(C46="一致確認",INDEX(顧客マスター!$B$8:$B$57,MATCH(D46,顧客マスター!$A$8:$A$57,0))&lt;&gt;B46,FALSE()),"確認先の顧客IDが一致しません",IF(IF(C46="一致確認",INDEX(顧客マスター!$C$8:$C$57,MATCH(D46,顧客マスター!$A$8:$A$57,0))&lt;&gt;"有効",FALSE()),"確認先の台帳区分を確認",IF(AND(C46="一致確認",NOT(IF(ISNUMBER(E46),AND(E46&gt;=43831,E46&lt;73051,E46=INT(E46)),FALSE()))),"一致確認日は時刻なしで必須",IF(IF(C46="一致確認",OR(E46&gt;F46,E46&lt;INDEX(顧客マスター!$D$8:$D$57,MATCH(D46,顧客マスター!$A$8:$A$57,0))),FALSE()),"台帳確認日≦一致確認日≦元記録確認日を確認","確認済み")))))))))))))))</f>
        <v/>
      </c>
      <c r="K46" s="1" t="str">
        <f aca="false">IF(J46="","",IF(J46="確認済み",0,1))</f>
        <v/>
      </c>
      <c r="L46" s="1" t="n">
        <f aca="false">IF(COUNTA(A46:F46)=0,IF(AND(J46="",K46="",G46="",H46="",I46=""),0,1),IF(NOT(AND(ISTEXT(J46),J46=IF(COUNTA(A46:F46)=0,"",IF(NOT(AND(ISTEXT(A46),LEN(A46)=8,EXACT(LEFT(A46,4),"REC-"),ISNUMBER(FIND(MID(A46,5,1)&amp;"x","0x1x2x3x4x5x6x7x8x9x")),ISNUMBER(FIND(MID(A46,6,1)&amp;"x","0x1x2x3x4x5x6x7x8x9x")),ISNUMBER(FIND(MID(A46,7,1)&amp;"x","0x1x2x3x4x5x6x7x8x9x")),ISNUMBER(FIND(MID(A46,8,1)&amp;"x","0x1x2x3x4x5x6x7x8x9x")))),"照合行IDの形式を確認",IF(COUNTIFS($A$8:$A$57,A46)&gt;1,"照合行IDが重複",IF(AND(COUNTA(B46)&gt;0,NOT(AND(ISTEXT(B46),LEN(B46)=8,EXACT(LEFT(B46,4),"CUS-"),ISNUMBER(FIND(MID(B46,5,1)&amp;"x","0x1x2x3x4x5x6x7x8x9x")),ISNUMBER(FIND(MID(B46,6,1)&amp;"x","0x1x2x3x4x5x6x7x8x9x")),ISNUMBER(FIND(MID(B46,7,1)&amp;"x","0x1x2x3x4x5x6x7x8x9x")),ISNUMBER(FIND(MID(B46,8,1)&amp;"x","0x1x2x3x4x5x6x7x8x9x"))))),"照合顧客IDの形式を確認",IF(NOT(OR(C46="未確認",C46="一致確認",C46="対象外")),"確認区分を確認",IF(NOT(IF(ISNUMBER(F46),AND(F46&gt;=43831,F46&lt;73051,F46=INT(F46)),FALSE())),"元記録確認日は時刻なしで必須",IF(F46&gt;照合結果!$B$3,"元記録確認日が基準日より後",IF(AND(C46&lt;&gt;"一致確認",COUNTA(D46:E46)&gt;0),"未確認/対象外の確認先と一致確認日は空欄",IF(AND(C46="一致確認",COUNTA(B46)=0),"一致確認には照合顧客IDが必須",IF(AND(C46="一致確認",NOT(AND(ISTEXT(D46),LEN(D46)=8,EXACT(LEFT(D46,4),"MST-"),ISNUMBER(FIND(MID(D46,5,1)&amp;"x","0x1x2x3x4x5x6x7x8x9x")),ISNUMBER(FIND(MID(D46,6,1)&amp;"x","0x1x2x3x4x5x6x7x8x9x")),ISNUMBER(FIND(MID(D46,7,1)&amp;"x","0x1x2x3x4x5x6x7x8x9x")),ISNUMBER(FIND(MID(D46,8,1)&amp;"x","0x1x2x3x4x5x6x7x8x9x"))))),"確認先行IDの形式を確認",IF(AND(C46="一致確認",COUNTIFS(顧客マスター!$A$8:$A$57,D46)&lt;&gt;1),"確認先行が未登録/重複",IF(IF(C46="一致確認",INDEX(顧客マスター!$B$8:$B$57,MATCH(D46,顧客マスター!$A$8:$A$57,0))&lt;&gt;B46,FALSE()),"確認先の顧客IDが一致しません",IF(IF(C46="一致確認",INDEX(顧客マスター!$C$8:$C$57,MATCH(D46,顧客マスター!$A$8:$A$57,0))&lt;&gt;"有効",FALSE()),"確認先の台帳区分を確認",IF(AND(C46="一致確認",NOT(IF(ISNUMBER(E46),AND(E46&gt;=43831,E46&lt;73051,E46=INT(E46)),FALSE()))),"一致確認日は時刻なしで必須",IF(IF(C46="一致確認",OR(E46&gt;F46,E46&lt;INDEX(顧客マスター!$D$8:$D$57,MATCH(D46,顧客マスター!$A$8:$A$57,0))),FALSE()),"台帳確認日≦一致確認日≦元記録確認日を確認","確認済み"))))))))))))))),ISNUMBER(K46),K46=IF(J46="確認済み",0,1))),1,IF(K46&lt;&gt;0,0,IF(AND(IF(COUNTA(B46)=0,ISTEXT(G46),ISNUMBER(G46)),G46=IF(COUNTA(B46)=0,"",COUNTIFS(顧客マスター!$B$8:$B$57,B46)),ISTEXT(H46),H46=IF(AND(COUNTA(B46)&gt;0,G46=1),INDEX(顧客マスター!$A$8:$A$57,MATCH(B46,顧客マスター!$B$8:$B$57,0)),""),ISTEXT(I46),I46=IF(C46="対象外","対象外",IF(照合結果!$E$3&lt;&gt;"確認済","体系未確認",IF(COUNTA(B46)=0,"キー未確認",IF(C46="一致確認","一致確認",IF(G46=0,"候補なし",IF(G46&gt;1,"複数候補",IF(INDEX(顧客マスター!$C$8:$C$57,MATCH(B46,顧客マスター!$B$8:$B$57,0))&lt;&gt;"有効","台帳要確認","単一候補")))))))),0,1))))</f>
        <v>0</v>
      </c>
    </row>
    <row r="47" customFormat="false" ht="30" hidden="false" customHeight="true" outlineLevel="0" collapsed="false">
      <c r="A47" s="13"/>
      <c r="B47" s="13"/>
      <c r="C47" s="14"/>
      <c r="D47" s="13"/>
      <c r="E47" s="3"/>
      <c r="F47" s="3"/>
      <c r="G47" s="1" t="str">
        <f aca="false">IF(J47="","",IF(K47&lt;&gt;0,NA(),IF(COUNTA(B47)=0,"",COUNTIFS(顧客マスター!$B$8:$B$57,B47))))</f>
        <v/>
      </c>
      <c r="H47" s="1" t="str">
        <f aca="false">IF(J47="","",IF(K47&lt;&gt;0,NA(),IF(AND(COUNTA(B47)&gt;0,G47=1),INDEX(顧客マスター!$A$8:$A$57,MATCH(B47,顧客マスター!$B$8:$B$57,0)),"")))</f>
        <v/>
      </c>
      <c r="I47" s="1" t="str">
        <f aca="false">IF(J47="","",IF(K47&lt;&gt;0,NA(),IF(C47="対象外","対象外",IF(照合結果!$E$3&lt;&gt;"確認済","体系未確認",IF(COUNTA(B47)=0,"キー未確認",IF(C47="一致確認","一致確認",IF(G47=0,"候補なし",IF(G47&gt;1,"複数候補",IF(INDEX(顧客マスター!$C$8:$C$57,MATCH(B47,顧客マスター!$B$8:$B$57,0))&lt;&gt;"有効","台帳要確認","単一候補")))))))))</f>
        <v/>
      </c>
      <c r="J47" s="1" t="str">
        <f aca="false">IF(COUNTA(A47:F47)=0,"",IF(NOT(AND(ISTEXT(A47),LEN(A47)=8,EXACT(LEFT(A47,4),"REC-"),ISNUMBER(FIND(MID(A47,5,1)&amp;"x","0x1x2x3x4x5x6x7x8x9x")),ISNUMBER(FIND(MID(A47,6,1)&amp;"x","0x1x2x3x4x5x6x7x8x9x")),ISNUMBER(FIND(MID(A47,7,1)&amp;"x","0x1x2x3x4x5x6x7x8x9x")),ISNUMBER(FIND(MID(A47,8,1)&amp;"x","0x1x2x3x4x5x6x7x8x9x")))),"照合行IDの形式を確認",IF(COUNTIFS($A$8:$A$57,A47)&gt;1,"照合行IDが重複",IF(AND(COUNTA(B47)&gt;0,NOT(AND(ISTEXT(B47),LEN(B47)=8,EXACT(LEFT(B47,4),"CUS-"),ISNUMBER(FIND(MID(B47,5,1)&amp;"x","0x1x2x3x4x5x6x7x8x9x")),ISNUMBER(FIND(MID(B47,6,1)&amp;"x","0x1x2x3x4x5x6x7x8x9x")),ISNUMBER(FIND(MID(B47,7,1)&amp;"x","0x1x2x3x4x5x6x7x8x9x")),ISNUMBER(FIND(MID(B47,8,1)&amp;"x","0x1x2x3x4x5x6x7x8x9x"))))),"照合顧客IDの形式を確認",IF(NOT(OR(C47="未確認",C47="一致確認",C47="対象外")),"確認区分を確認",IF(NOT(IF(ISNUMBER(F47),AND(F47&gt;=43831,F47&lt;73051,F47=INT(F47)),FALSE())),"元記録確認日は時刻なしで必須",IF(F47&gt;照合結果!$B$3,"元記録確認日が基準日より後",IF(AND(C47&lt;&gt;"一致確認",COUNTA(D47:E47)&gt;0),"未確認/対象外の確認先と一致確認日は空欄",IF(AND(C47="一致確認",COUNTA(B47)=0),"一致確認には照合顧客IDが必須",IF(AND(C47="一致確認",NOT(AND(ISTEXT(D47),LEN(D47)=8,EXACT(LEFT(D47,4),"MST-"),ISNUMBER(FIND(MID(D47,5,1)&amp;"x","0x1x2x3x4x5x6x7x8x9x")),ISNUMBER(FIND(MID(D47,6,1)&amp;"x","0x1x2x3x4x5x6x7x8x9x")),ISNUMBER(FIND(MID(D47,7,1)&amp;"x","0x1x2x3x4x5x6x7x8x9x")),ISNUMBER(FIND(MID(D47,8,1)&amp;"x","0x1x2x3x4x5x6x7x8x9x"))))),"確認先行IDの形式を確認",IF(AND(C47="一致確認",COUNTIFS(顧客マスター!$A$8:$A$57,D47)&lt;&gt;1),"確認先行が未登録/重複",IF(IF(C47="一致確認",INDEX(顧客マスター!$B$8:$B$57,MATCH(D47,顧客マスター!$A$8:$A$57,0))&lt;&gt;B47,FALSE()),"確認先の顧客IDが一致しません",IF(IF(C47="一致確認",INDEX(顧客マスター!$C$8:$C$57,MATCH(D47,顧客マスター!$A$8:$A$57,0))&lt;&gt;"有効",FALSE()),"確認先の台帳区分を確認",IF(AND(C47="一致確認",NOT(IF(ISNUMBER(E47),AND(E47&gt;=43831,E47&lt;73051,E47=INT(E47)),FALSE()))),"一致確認日は時刻なしで必須",IF(IF(C47="一致確認",OR(E47&gt;F47,E47&lt;INDEX(顧客マスター!$D$8:$D$57,MATCH(D47,顧客マスター!$A$8:$A$57,0))),FALSE()),"台帳確認日≦一致確認日≦元記録確認日を確認","確認済み")))))))))))))))</f>
        <v/>
      </c>
      <c r="K47" s="1" t="str">
        <f aca="false">IF(J47="","",IF(J47="確認済み",0,1))</f>
        <v/>
      </c>
      <c r="L47" s="1" t="n">
        <f aca="false">IF(COUNTA(A47:F47)=0,IF(AND(J47="",K47="",G47="",H47="",I47=""),0,1),IF(NOT(AND(ISTEXT(J47),J47=IF(COUNTA(A47:F47)=0,"",IF(NOT(AND(ISTEXT(A47),LEN(A47)=8,EXACT(LEFT(A47,4),"REC-"),ISNUMBER(FIND(MID(A47,5,1)&amp;"x","0x1x2x3x4x5x6x7x8x9x")),ISNUMBER(FIND(MID(A47,6,1)&amp;"x","0x1x2x3x4x5x6x7x8x9x")),ISNUMBER(FIND(MID(A47,7,1)&amp;"x","0x1x2x3x4x5x6x7x8x9x")),ISNUMBER(FIND(MID(A47,8,1)&amp;"x","0x1x2x3x4x5x6x7x8x9x")))),"照合行IDの形式を確認",IF(COUNTIFS($A$8:$A$57,A47)&gt;1,"照合行IDが重複",IF(AND(COUNTA(B47)&gt;0,NOT(AND(ISTEXT(B47),LEN(B47)=8,EXACT(LEFT(B47,4),"CUS-"),ISNUMBER(FIND(MID(B47,5,1)&amp;"x","0x1x2x3x4x5x6x7x8x9x")),ISNUMBER(FIND(MID(B47,6,1)&amp;"x","0x1x2x3x4x5x6x7x8x9x")),ISNUMBER(FIND(MID(B47,7,1)&amp;"x","0x1x2x3x4x5x6x7x8x9x")),ISNUMBER(FIND(MID(B47,8,1)&amp;"x","0x1x2x3x4x5x6x7x8x9x"))))),"照合顧客IDの形式を確認",IF(NOT(OR(C47="未確認",C47="一致確認",C47="対象外")),"確認区分を確認",IF(NOT(IF(ISNUMBER(F47),AND(F47&gt;=43831,F47&lt;73051,F47=INT(F47)),FALSE())),"元記録確認日は時刻なしで必須",IF(F47&gt;照合結果!$B$3,"元記録確認日が基準日より後",IF(AND(C47&lt;&gt;"一致確認",COUNTA(D47:E47)&gt;0),"未確認/対象外の確認先と一致確認日は空欄",IF(AND(C47="一致確認",COUNTA(B47)=0),"一致確認には照合顧客IDが必須",IF(AND(C47="一致確認",NOT(AND(ISTEXT(D47),LEN(D47)=8,EXACT(LEFT(D47,4),"MST-"),ISNUMBER(FIND(MID(D47,5,1)&amp;"x","0x1x2x3x4x5x6x7x8x9x")),ISNUMBER(FIND(MID(D47,6,1)&amp;"x","0x1x2x3x4x5x6x7x8x9x")),ISNUMBER(FIND(MID(D47,7,1)&amp;"x","0x1x2x3x4x5x6x7x8x9x")),ISNUMBER(FIND(MID(D47,8,1)&amp;"x","0x1x2x3x4x5x6x7x8x9x"))))),"確認先行IDの形式を確認",IF(AND(C47="一致確認",COUNTIFS(顧客マスター!$A$8:$A$57,D47)&lt;&gt;1),"確認先行が未登録/重複",IF(IF(C47="一致確認",INDEX(顧客マスター!$B$8:$B$57,MATCH(D47,顧客マスター!$A$8:$A$57,0))&lt;&gt;B47,FALSE()),"確認先の顧客IDが一致しません",IF(IF(C47="一致確認",INDEX(顧客マスター!$C$8:$C$57,MATCH(D47,顧客マスター!$A$8:$A$57,0))&lt;&gt;"有効",FALSE()),"確認先の台帳区分を確認",IF(AND(C47="一致確認",NOT(IF(ISNUMBER(E47),AND(E47&gt;=43831,E47&lt;73051,E47=INT(E47)),FALSE()))),"一致確認日は時刻なしで必須",IF(IF(C47="一致確認",OR(E47&gt;F47,E47&lt;INDEX(顧客マスター!$D$8:$D$57,MATCH(D47,顧客マスター!$A$8:$A$57,0))),FALSE()),"台帳確認日≦一致確認日≦元記録確認日を確認","確認済み"))))))))))))))),ISNUMBER(K47),K47=IF(J47="確認済み",0,1))),1,IF(K47&lt;&gt;0,0,IF(AND(IF(COUNTA(B47)=0,ISTEXT(G47),ISNUMBER(G47)),G47=IF(COUNTA(B47)=0,"",COUNTIFS(顧客マスター!$B$8:$B$57,B47)),ISTEXT(H47),H47=IF(AND(COUNTA(B47)&gt;0,G47=1),INDEX(顧客マスター!$A$8:$A$57,MATCH(B47,顧客マスター!$B$8:$B$57,0)),""),ISTEXT(I47),I47=IF(C47="対象外","対象外",IF(照合結果!$E$3&lt;&gt;"確認済","体系未確認",IF(COUNTA(B47)=0,"キー未確認",IF(C47="一致確認","一致確認",IF(G47=0,"候補なし",IF(G47&gt;1,"複数候補",IF(INDEX(顧客マスター!$C$8:$C$57,MATCH(B47,顧客マスター!$B$8:$B$57,0))&lt;&gt;"有効","台帳要確認","単一候補")))))))),0,1))))</f>
        <v>0</v>
      </c>
    </row>
    <row r="48" customFormat="false" ht="30" hidden="false" customHeight="true" outlineLevel="0" collapsed="false">
      <c r="A48" s="13"/>
      <c r="B48" s="13"/>
      <c r="C48" s="14"/>
      <c r="D48" s="13"/>
      <c r="E48" s="3"/>
      <c r="F48" s="3"/>
      <c r="G48" s="1" t="str">
        <f aca="false">IF(J48="","",IF(K48&lt;&gt;0,NA(),IF(COUNTA(B48)=0,"",COUNTIFS(顧客マスター!$B$8:$B$57,B48))))</f>
        <v/>
      </c>
      <c r="H48" s="1" t="str">
        <f aca="false">IF(J48="","",IF(K48&lt;&gt;0,NA(),IF(AND(COUNTA(B48)&gt;0,G48=1),INDEX(顧客マスター!$A$8:$A$57,MATCH(B48,顧客マスター!$B$8:$B$57,0)),"")))</f>
        <v/>
      </c>
      <c r="I48" s="1" t="str">
        <f aca="false">IF(J48="","",IF(K48&lt;&gt;0,NA(),IF(C48="対象外","対象外",IF(照合結果!$E$3&lt;&gt;"確認済","体系未確認",IF(COUNTA(B48)=0,"キー未確認",IF(C48="一致確認","一致確認",IF(G48=0,"候補なし",IF(G48&gt;1,"複数候補",IF(INDEX(顧客マスター!$C$8:$C$57,MATCH(B48,顧客マスター!$B$8:$B$57,0))&lt;&gt;"有効","台帳要確認","単一候補")))))))))</f>
        <v/>
      </c>
      <c r="J48" s="1" t="str">
        <f aca="false">IF(COUNTA(A48:F48)=0,"",IF(NOT(AND(ISTEXT(A48),LEN(A48)=8,EXACT(LEFT(A48,4),"REC-"),ISNUMBER(FIND(MID(A48,5,1)&amp;"x","0x1x2x3x4x5x6x7x8x9x")),ISNUMBER(FIND(MID(A48,6,1)&amp;"x","0x1x2x3x4x5x6x7x8x9x")),ISNUMBER(FIND(MID(A48,7,1)&amp;"x","0x1x2x3x4x5x6x7x8x9x")),ISNUMBER(FIND(MID(A48,8,1)&amp;"x","0x1x2x3x4x5x6x7x8x9x")))),"照合行IDの形式を確認",IF(COUNTIFS($A$8:$A$57,A48)&gt;1,"照合行IDが重複",IF(AND(COUNTA(B48)&gt;0,NOT(AND(ISTEXT(B48),LEN(B48)=8,EXACT(LEFT(B48,4),"CUS-"),ISNUMBER(FIND(MID(B48,5,1)&amp;"x","0x1x2x3x4x5x6x7x8x9x")),ISNUMBER(FIND(MID(B48,6,1)&amp;"x","0x1x2x3x4x5x6x7x8x9x")),ISNUMBER(FIND(MID(B48,7,1)&amp;"x","0x1x2x3x4x5x6x7x8x9x")),ISNUMBER(FIND(MID(B48,8,1)&amp;"x","0x1x2x3x4x5x6x7x8x9x"))))),"照合顧客IDの形式を確認",IF(NOT(OR(C48="未確認",C48="一致確認",C48="対象外")),"確認区分を確認",IF(NOT(IF(ISNUMBER(F48),AND(F48&gt;=43831,F48&lt;73051,F48=INT(F48)),FALSE())),"元記録確認日は時刻なしで必須",IF(F48&gt;照合結果!$B$3,"元記録確認日が基準日より後",IF(AND(C48&lt;&gt;"一致確認",COUNTA(D48:E48)&gt;0),"未確認/対象外の確認先と一致確認日は空欄",IF(AND(C48="一致確認",COUNTA(B48)=0),"一致確認には照合顧客IDが必須",IF(AND(C48="一致確認",NOT(AND(ISTEXT(D48),LEN(D48)=8,EXACT(LEFT(D48,4),"MST-"),ISNUMBER(FIND(MID(D48,5,1)&amp;"x","0x1x2x3x4x5x6x7x8x9x")),ISNUMBER(FIND(MID(D48,6,1)&amp;"x","0x1x2x3x4x5x6x7x8x9x")),ISNUMBER(FIND(MID(D48,7,1)&amp;"x","0x1x2x3x4x5x6x7x8x9x")),ISNUMBER(FIND(MID(D48,8,1)&amp;"x","0x1x2x3x4x5x6x7x8x9x"))))),"確認先行IDの形式を確認",IF(AND(C48="一致確認",COUNTIFS(顧客マスター!$A$8:$A$57,D48)&lt;&gt;1),"確認先行が未登録/重複",IF(IF(C48="一致確認",INDEX(顧客マスター!$B$8:$B$57,MATCH(D48,顧客マスター!$A$8:$A$57,0))&lt;&gt;B48,FALSE()),"確認先の顧客IDが一致しません",IF(IF(C48="一致確認",INDEX(顧客マスター!$C$8:$C$57,MATCH(D48,顧客マスター!$A$8:$A$57,0))&lt;&gt;"有効",FALSE()),"確認先の台帳区分を確認",IF(AND(C48="一致確認",NOT(IF(ISNUMBER(E48),AND(E48&gt;=43831,E48&lt;73051,E48=INT(E48)),FALSE()))),"一致確認日は時刻なしで必須",IF(IF(C48="一致確認",OR(E48&gt;F48,E48&lt;INDEX(顧客マスター!$D$8:$D$57,MATCH(D48,顧客マスター!$A$8:$A$57,0))),FALSE()),"台帳確認日≦一致確認日≦元記録確認日を確認","確認済み")))))))))))))))</f>
        <v/>
      </c>
      <c r="K48" s="1" t="str">
        <f aca="false">IF(J48="","",IF(J48="確認済み",0,1))</f>
        <v/>
      </c>
      <c r="L48" s="1" t="n">
        <f aca="false">IF(COUNTA(A48:F48)=0,IF(AND(J48="",K48="",G48="",H48="",I48=""),0,1),IF(NOT(AND(ISTEXT(J48),J48=IF(COUNTA(A48:F48)=0,"",IF(NOT(AND(ISTEXT(A48),LEN(A48)=8,EXACT(LEFT(A48,4),"REC-"),ISNUMBER(FIND(MID(A48,5,1)&amp;"x","0x1x2x3x4x5x6x7x8x9x")),ISNUMBER(FIND(MID(A48,6,1)&amp;"x","0x1x2x3x4x5x6x7x8x9x")),ISNUMBER(FIND(MID(A48,7,1)&amp;"x","0x1x2x3x4x5x6x7x8x9x")),ISNUMBER(FIND(MID(A48,8,1)&amp;"x","0x1x2x3x4x5x6x7x8x9x")))),"照合行IDの形式を確認",IF(COUNTIFS($A$8:$A$57,A48)&gt;1,"照合行IDが重複",IF(AND(COUNTA(B48)&gt;0,NOT(AND(ISTEXT(B48),LEN(B48)=8,EXACT(LEFT(B48,4),"CUS-"),ISNUMBER(FIND(MID(B48,5,1)&amp;"x","0x1x2x3x4x5x6x7x8x9x")),ISNUMBER(FIND(MID(B48,6,1)&amp;"x","0x1x2x3x4x5x6x7x8x9x")),ISNUMBER(FIND(MID(B48,7,1)&amp;"x","0x1x2x3x4x5x6x7x8x9x")),ISNUMBER(FIND(MID(B48,8,1)&amp;"x","0x1x2x3x4x5x6x7x8x9x"))))),"照合顧客IDの形式を確認",IF(NOT(OR(C48="未確認",C48="一致確認",C48="対象外")),"確認区分を確認",IF(NOT(IF(ISNUMBER(F48),AND(F48&gt;=43831,F48&lt;73051,F48=INT(F48)),FALSE())),"元記録確認日は時刻なしで必須",IF(F48&gt;照合結果!$B$3,"元記録確認日が基準日より後",IF(AND(C48&lt;&gt;"一致確認",COUNTA(D48:E48)&gt;0),"未確認/対象外の確認先と一致確認日は空欄",IF(AND(C48="一致確認",COUNTA(B48)=0),"一致確認には照合顧客IDが必須",IF(AND(C48="一致確認",NOT(AND(ISTEXT(D48),LEN(D48)=8,EXACT(LEFT(D48,4),"MST-"),ISNUMBER(FIND(MID(D48,5,1)&amp;"x","0x1x2x3x4x5x6x7x8x9x")),ISNUMBER(FIND(MID(D48,6,1)&amp;"x","0x1x2x3x4x5x6x7x8x9x")),ISNUMBER(FIND(MID(D48,7,1)&amp;"x","0x1x2x3x4x5x6x7x8x9x")),ISNUMBER(FIND(MID(D48,8,1)&amp;"x","0x1x2x3x4x5x6x7x8x9x"))))),"確認先行IDの形式を確認",IF(AND(C48="一致確認",COUNTIFS(顧客マスター!$A$8:$A$57,D48)&lt;&gt;1),"確認先行が未登録/重複",IF(IF(C48="一致確認",INDEX(顧客マスター!$B$8:$B$57,MATCH(D48,顧客マスター!$A$8:$A$57,0))&lt;&gt;B48,FALSE()),"確認先の顧客IDが一致しません",IF(IF(C48="一致確認",INDEX(顧客マスター!$C$8:$C$57,MATCH(D48,顧客マスター!$A$8:$A$57,0))&lt;&gt;"有効",FALSE()),"確認先の台帳区分を確認",IF(AND(C48="一致確認",NOT(IF(ISNUMBER(E48),AND(E48&gt;=43831,E48&lt;73051,E48=INT(E48)),FALSE()))),"一致確認日は時刻なしで必須",IF(IF(C48="一致確認",OR(E48&gt;F48,E48&lt;INDEX(顧客マスター!$D$8:$D$57,MATCH(D48,顧客マスター!$A$8:$A$57,0))),FALSE()),"台帳確認日≦一致確認日≦元記録確認日を確認","確認済み"))))))))))))))),ISNUMBER(K48),K48=IF(J48="確認済み",0,1))),1,IF(K48&lt;&gt;0,0,IF(AND(IF(COUNTA(B48)=0,ISTEXT(G48),ISNUMBER(G48)),G48=IF(COUNTA(B48)=0,"",COUNTIFS(顧客マスター!$B$8:$B$57,B48)),ISTEXT(H48),H48=IF(AND(COUNTA(B48)&gt;0,G48=1),INDEX(顧客マスター!$A$8:$A$57,MATCH(B48,顧客マスター!$B$8:$B$57,0)),""),ISTEXT(I48),I48=IF(C48="対象外","対象外",IF(照合結果!$E$3&lt;&gt;"確認済","体系未確認",IF(COUNTA(B48)=0,"キー未確認",IF(C48="一致確認","一致確認",IF(G48=0,"候補なし",IF(G48&gt;1,"複数候補",IF(INDEX(顧客マスター!$C$8:$C$57,MATCH(B48,顧客マスター!$B$8:$B$57,0))&lt;&gt;"有効","台帳要確認","単一候補")))))))),0,1))))</f>
        <v>0</v>
      </c>
    </row>
    <row r="49" customFormat="false" ht="30" hidden="false" customHeight="true" outlineLevel="0" collapsed="false">
      <c r="A49" s="13"/>
      <c r="B49" s="13"/>
      <c r="C49" s="14"/>
      <c r="D49" s="13"/>
      <c r="E49" s="3"/>
      <c r="F49" s="3"/>
      <c r="G49" s="1" t="str">
        <f aca="false">IF(J49="","",IF(K49&lt;&gt;0,NA(),IF(COUNTA(B49)=0,"",COUNTIFS(顧客マスター!$B$8:$B$57,B49))))</f>
        <v/>
      </c>
      <c r="H49" s="1" t="str">
        <f aca="false">IF(J49="","",IF(K49&lt;&gt;0,NA(),IF(AND(COUNTA(B49)&gt;0,G49=1),INDEX(顧客マスター!$A$8:$A$57,MATCH(B49,顧客マスター!$B$8:$B$57,0)),"")))</f>
        <v/>
      </c>
      <c r="I49" s="1" t="str">
        <f aca="false">IF(J49="","",IF(K49&lt;&gt;0,NA(),IF(C49="対象外","対象外",IF(照合結果!$E$3&lt;&gt;"確認済","体系未確認",IF(COUNTA(B49)=0,"キー未確認",IF(C49="一致確認","一致確認",IF(G49=0,"候補なし",IF(G49&gt;1,"複数候補",IF(INDEX(顧客マスター!$C$8:$C$57,MATCH(B49,顧客マスター!$B$8:$B$57,0))&lt;&gt;"有効","台帳要確認","単一候補")))))))))</f>
        <v/>
      </c>
      <c r="J49" s="1" t="str">
        <f aca="false">IF(COUNTA(A49:F49)=0,"",IF(NOT(AND(ISTEXT(A49),LEN(A49)=8,EXACT(LEFT(A49,4),"REC-"),ISNUMBER(FIND(MID(A49,5,1)&amp;"x","0x1x2x3x4x5x6x7x8x9x")),ISNUMBER(FIND(MID(A49,6,1)&amp;"x","0x1x2x3x4x5x6x7x8x9x")),ISNUMBER(FIND(MID(A49,7,1)&amp;"x","0x1x2x3x4x5x6x7x8x9x")),ISNUMBER(FIND(MID(A49,8,1)&amp;"x","0x1x2x3x4x5x6x7x8x9x")))),"照合行IDの形式を確認",IF(COUNTIFS($A$8:$A$57,A49)&gt;1,"照合行IDが重複",IF(AND(COUNTA(B49)&gt;0,NOT(AND(ISTEXT(B49),LEN(B49)=8,EXACT(LEFT(B49,4),"CUS-"),ISNUMBER(FIND(MID(B49,5,1)&amp;"x","0x1x2x3x4x5x6x7x8x9x")),ISNUMBER(FIND(MID(B49,6,1)&amp;"x","0x1x2x3x4x5x6x7x8x9x")),ISNUMBER(FIND(MID(B49,7,1)&amp;"x","0x1x2x3x4x5x6x7x8x9x")),ISNUMBER(FIND(MID(B49,8,1)&amp;"x","0x1x2x3x4x5x6x7x8x9x"))))),"照合顧客IDの形式を確認",IF(NOT(OR(C49="未確認",C49="一致確認",C49="対象外")),"確認区分を確認",IF(NOT(IF(ISNUMBER(F49),AND(F49&gt;=43831,F49&lt;73051,F49=INT(F49)),FALSE())),"元記録確認日は時刻なしで必須",IF(F49&gt;照合結果!$B$3,"元記録確認日が基準日より後",IF(AND(C49&lt;&gt;"一致確認",COUNTA(D49:E49)&gt;0),"未確認/対象外の確認先と一致確認日は空欄",IF(AND(C49="一致確認",COUNTA(B49)=0),"一致確認には照合顧客IDが必須",IF(AND(C49="一致確認",NOT(AND(ISTEXT(D49),LEN(D49)=8,EXACT(LEFT(D49,4),"MST-"),ISNUMBER(FIND(MID(D49,5,1)&amp;"x","0x1x2x3x4x5x6x7x8x9x")),ISNUMBER(FIND(MID(D49,6,1)&amp;"x","0x1x2x3x4x5x6x7x8x9x")),ISNUMBER(FIND(MID(D49,7,1)&amp;"x","0x1x2x3x4x5x6x7x8x9x")),ISNUMBER(FIND(MID(D49,8,1)&amp;"x","0x1x2x3x4x5x6x7x8x9x"))))),"確認先行IDの形式を確認",IF(AND(C49="一致確認",COUNTIFS(顧客マスター!$A$8:$A$57,D49)&lt;&gt;1),"確認先行が未登録/重複",IF(IF(C49="一致確認",INDEX(顧客マスター!$B$8:$B$57,MATCH(D49,顧客マスター!$A$8:$A$57,0))&lt;&gt;B49,FALSE()),"確認先の顧客IDが一致しません",IF(IF(C49="一致確認",INDEX(顧客マスター!$C$8:$C$57,MATCH(D49,顧客マスター!$A$8:$A$57,0))&lt;&gt;"有効",FALSE()),"確認先の台帳区分を確認",IF(AND(C49="一致確認",NOT(IF(ISNUMBER(E49),AND(E49&gt;=43831,E49&lt;73051,E49=INT(E49)),FALSE()))),"一致確認日は時刻なしで必須",IF(IF(C49="一致確認",OR(E49&gt;F49,E49&lt;INDEX(顧客マスター!$D$8:$D$57,MATCH(D49,顧客マスター!$A$8:$A$57,0))),FALSE()),"台帳確認日≦一致確認日≦元記録確認日を確認","確認済み")))))))))))))))</f>
        <v/>
      </c>
      <c r="K49" s="1" t="str">
        <f aca="false">IF(J49="","",IF(J49="確認済み",0,1))</f>
        <v/>
      </c>
      <c r="L49" s="1" t="n">
        <f aca="false">IF(COUNTA(A49:F49)=0,IF(AND(J49="",K49="",G49="",H49="",I49=""),0,1),IF(NOT(AND(ISTEXT(J49),J49=IF(COUNTA(A49:F49)=0,"",IF(NOT(AND(ISTEXT(A49),LEN(A49)=8,EXACT(LEFT(A49,4),"REC-"),ISNUMBER(FIND(MID(A49,5,1)&amp;"x","0x1x2x3x4x5x6x7x8x9x")),ISNUMBER(FIND(MID(A49,6,1)&amp;"x","0x1x2x3x4x5x6x7x8x9x")),ISNUMBER(FIND(MID(A49,7,1)&amp;"x","0x1x2x3x4x5x6x7x8x9x")),ISNUMBER(FIND(MID(A49,8,1)&amp;"x","0x1x2x3x4x5x6x7x8x9x")))),"照合行IDの形式を確認",IF(COUNTIFS($A$8:$A$57,A49)&gt;1,"照合行IDが重複",IF(AND(COUNTA(B49)&gt;0,NOT(AND(ISTEXT(B49),LEN(B49)=8,EXACT(LEFT(B49,4),"CUS-"),ISNUMBER(FIND(MID(B49,5,1)&amp;"x","0x1x2x3x4x5x6x7x8x9x")),ISNUMBER(FIND(MID(B49,6,1)&amp;"x","0x1x2x3x4x5x6x7x8x9x")),ISNUMBER(FIND(MID(B49,7,1)&amp;"x","0x1x2x3x4x5x6x7x8x9x")),ISNUMBER(FIND(MID(B49,8,1)&amp;"x","0x1x2x3x4x5x6x7x8x9x"))))),"照合顧客IDの形式を確認",IF(NOT(OR(C49="未確認",C49="一致確認",C49="対象外")),"確認区分を確認",IF(NOT(IF(ISNUMBER(F49),AND(F49&gt;=43831,F49&lt;73051,F49=INT(F49)),FALSE())),"元記録確認日は時刻なしで必須",IF(F49&gt;照合結果!$B$3,"元記録確認日が基準日より後",IF(AND(C49&lt;&gt;"一致確認",COUNTA(D49:E49)&gt;0),"未確認/対象外の確認先と一致確認日は空欄",IF(AND(C49="一致確認",COUNTA(B49)=0),"一致確認には照合顧客IDが必須",IF(AND(C49="一致確認",NOT(AND(ISTEXT(D49),LEN(D49)=8,EXACT(LEFT(D49,4),"MST-"),ISNUMBER(FIND(MID(D49,5,1)&amp;"x","0x1x2x3x4x5x6x7x8x9x")),ISNUMBER(FIND(MID(D49,6,1)&amp;"x","0x1x2x3x4x5x6x7x8x9x")),ISNUMBER(FIND(MID(D49,7,1)&amp;"x","0x1x2x3x4x5x6x7x8x9x")),ISNUMBER(FIND(MID(D49,8,1)&amp;"x","0x1x2x3x4x5x6x7x8x9x"))))),"確認先行IDの形式を確認",IF(AND(C49="一致確認",COUNTIFS(顧客マスター!$A$8:$A$57,D49)&lt;&gt;1),"確認先行が未登録/重複",IF(IF(C49="一致確認",INDEX(顧客マスター!$B$8:$B$57,MATCH(D49,顧客マスター!$A$8:$A$57,0))&lt;&gt;B49,FALSE()),"確認先の顧客IDが一致しません",IF(IF(C49="一致確認",INDEX(顧客マスター!$C$8:$C$57,MATCH(D49,顧客マスター!$A$8:$A$57,0))&lt;&gt;"有効",FALSE()),"確認先の台帳区分を確認",IF(AND(C49="一致確認",NOT(IF(ISNUMBER(E49),AND(E49&gt;=43831,E49&lt;73051,E49=INT(E49)),FALSE()))),"一致確認日は時刻なしで必須",IF(IF(C49="一致確認",OR(E49&gt;F49,E49&lt;INDEX(顧客マスター!$D$8:$D$57,MATCH(D49,顧客マスター!$A$8:$A$57,0))),FALSE()),"台帳確認日≦一致確認日≦元記録確認日を確認","確認済み"))))))))))))))),ISNUMBER(K49),K49=IF(J49="確認済み",0,1))),1,IF(K49&lt;&gt;0,0,IF(AND(IF(COUNTA(B49)=0,ISTEXT(G49),ISNUMBER(G49)),G49=IF(COUNTA(B49)=0,"",COUNTIFS(顧客マスター!$B$8:$B$57,B49)),ISTEXT(H49),H49=IF(AND(COUNTA(B49)&gt;0,G49=1),INDEX(顧客マスター!$A$8:$A$57,MATCH(B49,顧客マスター!$B$8:$B$57,0)),""),ISTEXT(I49),I49=IF(C49="対象外","対象外",IF(照合結果!$E$3&lt;&gt;"確認済","体系未確認",IF(COUNTA(B49)=0,"キー未確認",IF(C49="一致確認","一致確認",IF(G49=0,"候補なし",IF(G49&gt;1,"複数候補",IF(INDEX(顧客マスター!$C$8:$C$57,MATCH(B49,顧客マスター!$B$8:$B$57,0))&lt;&gt;"有効","台帳要確認","単一候補")))))))),0,1))))</f>
        <v>0</v>
      </c>
    </row>
    <row r="50" customFormat="false" ht="30" hidden="false" customHeight="true" outlineLevel="0" collapsed="false">
      <c r="A50" s="13"/>
      <c r="B50" s="13"/>
      <c r="C50" s="14"/>
      <c r="D50" s="13"/>
      <c r="E50" s="3"/>
      <c r="F50" s="3"/>
      <c r="G50" s="1" t="str">
        <f aca="false">IF(J50="","",IF(K50&lt;&gt;0,NA(),IF(COUNTA(B50)=0,"",COUNTIFS(顧客マスター!$B$8:$B$57,B50))))</f>
        <v/>
      </c>
      <c r="H50" s="1" t="str">
        <f aca="false">IF(J50="","",IF(K50&lt;&gt;0,NA(),IF(AND(COUNTA(B50)&gt;0,G50=1),INDEX(顧客マスター!$A$8:$A$57,MATCH(B50,顧客マスター!$B$8:$B$57,0)),"")))</f>
        <v/>
      </c>
      <c r="I50" s="1" t="str">
        <f aca="false">IF(J50="","",IF(K50&lt;&gt;0,NA(),IF(C50="対象外","対象外",IF(照合結果!$E$3&lt;&gt;"確認済","体系未確認",IF(COUNTA(B50)=0,"キー未確認",IF(C50="一致確認","一致確認",IF(G50=0,"候補なし",IF(G50&gt;1,"複数候補",IF(INDEX(顧客マスター!$C$8:$C$57,MATCH(B50,顧客マスター!$B$8:$B$57,0))&lt;&gt;"有効","台帳要確認","単一候補")))))))))</f>
        <v/>
      </c>
      <c r="J50" s="1" t="str">
        <f aca="false">IF(COUNTA(A50:F50)=0,"",IF(NOT(AND(ISTEXT(A50),LEN(A50)=8,EXACT(LEFT(A50,4),"REC-"),ISNUMBER(FIND(MID(A50,5,1)&amp;"x","0x1x2x3x4x5x6x7x8x9x")),ISNUMBER(FIND(MID(A50,6,1)&amp;"x","0x1x2x3x4x5x6x7x8x9x")),ISNUMBER(FIND(MID(A50,7,1)&amp;"x","0x1x2x3x4x5x6x7x8x9x")),ISNUMBER(FIND(MID(A50,8,1)&amp;"x","0x1x2x3x4x5x6x7x8x9x")))),"照合行IDの形式を確認",IF(COUNTIFS($A$8:$A$57,A50)&gt;1,"照合行IDが重複",IF(AND(COUNTA(B50)&gt;0,NOT(AND(ISTEXT(B50),LEN(B50)=8,EXACT(LEFT(B50,4),"CUS-"),ISNUMBER(FIND(MID(B50,5,1)&amp;"x","0x1x2x3x4x5x6x7x8x9x")),ISNUMBER(FIND(MID(B50,6,1)&amp;"x","0x1x2x3x4x5x6x7x8x9x")),ISNUMBER(FIND(MID(B50,7,1)&amp;"x","0x1x2x3x4x5x6x7x8x9x")),ISNUMBER(FIND(MID(B50,8,1)&amp;"x","0x1x2x3x4x5x6x7x8x9x"))))),"照合顧客IDの形式を確認",IF(NOT(OR(C50="未確認",C50="一致確認",C50="対象外")),"確認区分を確認",IF(NOT(IF(ISNUMBER(F50),AND(F50&gt;=43831,F50&lt;73051,F50=INT(F50)),FALSE())),"元記録確認日は時刻なしで必須",IF(F50&gt;照合結果!$B$3,"元記録確認日が基準日より後",IF(AND(C50&lt;&gt;"一致確認",COUNTA(D50:E50)&gt;0),"未確認/対象外の確認先と一致確認日は空欄",IF(AND(C50="一致確認",COUNTA(B50)=0),"一致確認には照合顧客IDが必須",IF(AND(C50="一致確認",NOT(AND(ISTEXT(D50),LEN(D50)=8,EXACT(LEFT(D50,4),"MST-"),ISNUMBER(FIND(MID(D50,5,1)&amp;"x","0x1x2x3x4x5x6x7x8x9x")),ISNUMBER(FIND(MID(D50,6,1)&amp;"x","0x1x2x3x4x5x6x7x8x9x")),ISNUMBER(FIND(MID(D50,7,1)&amp;"x","0x1x2x3x4x5x6x7x8x9x")),ISNUMBER(FIND(MID(D50,8,1)&amp;"x","0x1x2x3x4x5x6x7x8x9x"))))),"確認先行IDの形式を確認",IF(AND(C50="一致確認",COUNTIFS(顧客マスター!$A$8:$A$57,D50)&lt;&gt;1),"確認先行が未登録/重複",IF(IF(C50="一致確認",INDEX(顧客マスター!$B$8:$B$57,MATCH(D50,顧客マスター!$A$8:$A$57,0))&lt;&gt;B50,FALSE()),"確認先の顧客IDが一致しません",IF(IF(C50="一致確認",INDEX(顧客マスター!$C$8:$C$57,MATCH(D50,顧客マスター!$A$8:$A$57,0))&lt;&gt;"有効",FALSE()),"確認先の台帳区分を確認",IF(AND(C50="一致確認",NOT(IF(ISNUMBER(E50),AND(E50&gt;=43831,E50&lt;73051,E50=INT(E50)),FALSE()))),"一致確認日は時刻なしで必須",IF(IF(C50="一致確認",OR(E50&gt;F50,E50&lt;INDEX(顧客マスター!$D$8:$D$57,MATCH(D50,顧客マスター!$A$8:$A$57,0))),FALSE()),"台帳確認日≦一致確認日≦元記録確認日を確認","確認済み")))))))))))))))</f>
        <v/>
      </c>
      <c r="K50" s="1" t="str">
        <f aca="false">IF(J50="","",IF(J50="確認済み",0,1))</f>
        <v/>
      </c>
      <c r="L50" s="1" t="n">
        <f aca="false">IF(COUNTA(A50:F50)=0,IF(AND(J50="",K50="",G50="",H50="",I50=""),0,1),IF(NOT(AND(ISTEXT(J50),J50=IF(COUNTA(A50:F50)=0,"",IF(NOT(AND(ISTEXT(A50),LEN(A50)=8,EXACT(LEFT(A50,4),"REC-"),ISNUMBER(FIND(MID(A50,5,1)&amp;"x","0x1x2x3x4x5x6x7x8x9x")),ISNUMBER(FIND(MID(A50,6,1)&amp;"x","0x1x2x3x4x5x6x7x8x9x")),ISNUMBER(FIND(MID(A50,7,1)&amp;"x","0x1x2x3x4x5x6x7x8x9x")),ISNUMBER(FIND(MID(A50,8,1)&amp;"x","0x1x2x3x4x5x6x7x8x9x")))),"照合行IDの形式を確認",IF(COUNTIFS($A$8:$A$57,A50)&gt;1,"照合行IDが重複",IF(AND(COUNTA(B50)&gt;0,NOT(AND(ISTEXT(B50),LEN(B50)=8,EXACT(LEFT(B50,4),"CUS-"),ISNUMBER(FIND(MID(B50,5,1)&amp;"x","0x1x2x3x4x5x6x7x8x9x")),ISNUMBER(FIND(MID(B50,6,1)&amp;"x","0x1x2x3x4x5x6x7x8x9x")),ISNUMBER(FIND(MID(B50,7,1)&amp;"x","0x1x2x3x4x5x6x7x8x9x")),ISNUMBER(FIND(MID(B50,8,1)&amp;"x","0x1x2x3x4x5x6x7x8x9x"))))),"照合顧客IDの形式を確認",IF(NOT(OR(C50="未確認",C50="一致確認",C50="対象外")),"確認区分を確認",IF(NOT(IF(ISNUMBER(F50),AND(F50&gt;=43831,F50&lt;73051,F50=INT(F50)),FALSE())),"元記録確認日は時刻なしで必須",IF(F50&gt;照合結果!$B$3,"元記録確認日が基準日より後",IF(AND(C50&lt;&gt;"一致確認",COUNTA(D50:E50)&gt;0),"未確認/対象外の確認先と一致確認日は空欄",IF(AND(C50="一致確認",COUNTA(B50)=0),"一致確認には照合顧客IDが必須",IF(AND(C50="一致確認",NOT(AND(ISTEXT(D50),LEN(D50)=8,EXACT(LEFT(D50,4),"MST-"),ISNUMBER(FIND(MID(D50,5,1)&amp;"x","0x1x2x3x4x5x6x7x8x9x")),ISNUMBER(FIND(MID(D50,6,1)&amp;"x","0x1x2x3x4x5x6x7x8x9x")),ISNUMBER(FIND(MID(D50,7,1)&amp;"x","0x1x2x3x4x5x6x7x8x9x")),ISNUMBER(FIND(MID(D50,8,1)&amp;"x","0x1x2x3x4x5x6x7x8x9x"))))),"確認先行IDの形式を確認",IF(AND(C50="一致確認",COUNTIFS(顧客マスター!$A$8:$A$57,D50)&lt;&gt;1),"確認先行が未登録/重複",IF(IF(C50="一致確認",INDEX(顧客マスター!$B$8:$B$57,MATCH(D50,顧客マスター!$A$8:$A$57,0))&lt;&gt;B50,FALSE()),"確認先の顧客IDが一致しません",IF(IF(C50="一致確認",INDEX(顧客マスター!$C$8:$C$57,MATCH(D50,顧客マスター!$A$8:$A$57,0))&lt;&gt;"有効",FALSE()),"確認先の台帳区分を確認",IF(AND(C50="一致確認",NOT(IF(ISNUMBER(E50),AND(E50&gt;=43831,E50&lt;73051,E50=INT(E50)),FALSE()))),"一致確認日は時刻なしで必須",IF(IF(C50="一致確認",OR(E50&gt;F50,E50&lt;INDEX(顧客マスター!$D$8:$D$57,MATCH(D50,顧客マスター!$A$8:$A$57,0))),FALSE()),"台帳確認日≦一致確認日≦元記録確認日を確認","確認済み"))))))))))))))),ISNUMBER(K50),K50=IF(J50="確認済み",0,1))),1,IF(K50&lt;&gt;0,0,IF(AND(IF(COUNTA(B50)=0,ISTEXT(G50),ISNUMBER(G50)),G50=IF(COUNTA(B50)=0,"",COUNTIFS(顧客マスター!$B$8:$B$57,B50)),ISTEXT(H50),H50=IF(AND(COUNTA(B50)&gt;0,G50=1),INDEX(顧客マスター!$A$8:$A$57,MATCH(B50,顧客マスター!$B$8:$B$57,0)),""),ISTEXT(I50),I50=IF(C50="対象外","対象外",IF(照合結果!$E$3&lt;&gt;"確認済","体系未確認",IF(COUNTA(B50)=0,"キー未確認",IF(C50="一致確認","一致確認",IF(G50=0,"候補なし",IF(G50&gt;1,"複数候補",IF(INDEX(顧客マスター!$C$8:$C$57,MATCH(B50,顧客マスター!$B$8:$B$57,0))&lt;&gt;"有効","台帳要確認","単一候補")))))))),0,1))))</f>
        <v>0</v>
      </c>
    </row>
    <row r="51" customFormat="false" ht="30" hidden="false" customHeight="true" outlineLevel="0" collapsed="false">
      <c r="A51" s="13"/>
      <c r="B51" s="13"/>
      <c r="C51" s="14"/>
      <c r="D51" s="13"/>
      <c r="E51" s="3"/>
      <c r="F51" s="3"/>
      <c r="G51" s="1" t="str">
        <f aca="false">IF(J51="","",IF(K51&lt;&gt;0,NA(),IF(COUNTA(B51)=0,"",COUNTIFS(顧客マスター!$B$8:$B$57,B51))))</f>
        <v/>
      </c>
      <c r="H51" s="1" t="str">
        <f aca="false">IF(J51="","",IF(K51&lt;&gt;0,NA(),IF(AND(COUNTA(B51)&gt;0,G51=1),INDEX(顧客マスター!$A$8:$A$57,MATCH(B51,顧客マスター!$B$8:$B$57,0)),"")))</f>
        <v/>
      </c>
      <c r="I51" s="1" t="str">
        <f aca="false">IF(J51="","",IF(K51&lt;&gt;0,NA(),IF(C51="対象外","対象外",IF(照合結果!$E$3&lt;&gt;"確認済","体系未確認",IF(COUNTA(B51)=0,"キー未確認",IF(C51="一致確認","一致確認",IF(G51=0,"候補なし",IF(G51&gt;1,"複数候補",IF(INDEX(顧客マスター!$C$8:$C$57,MATCH(B51,顧客マスター!$B$8:$B$57,0))&lt;&gt;"有効","台帳要確認","単一候補")))))))))</f>
        <v/>
      </c>
      <c r="J51" s="1" t="str">
        <f aca="false">IF(COUNTA(A51:F51)=0,"",IF(NOT(AND(ISTEXT(A51),LEN(A51)=8,EXACT(LEFT(A51,4),"REC-"),ISNUMBER(FIND(MID(A51,5,1)&amp;"x","0x1x2x3x4x5x6x7x8x9x")),ISNUMBER(FIND(MID(A51,6,1)&amp;"x","0x1x2x3x4x5x6x7x8x9x")),ISNUMBER(FIND(MID(A51,7,1)&amp;"x","0x1x2x3x4x5x6x7x8x9x")),ISNUMBER(FIND(MID(A51,8,1)&amp;"x","0x1x2x3x4x5x6x7x8x9x")))),"照合行IDの形式を確認",IF(COUNTIFS($A$8:$A$57,A51)&gt;1,"照合行IDが重複",IF(AND(COUNTA(B51)&gt;0,NOT(AND(ISTEXT(B51),LEN(B51)=8,EXACT(LEFT(B51,4),"CUS-"),ISNUMBER(FIND(MID(B51,5,1)&amp;"x","0x1x2x3x4x5x6x7x8x9x")),ISNUMBER(FIND(MID(B51,6,1)&amp;"x","0x1x2x3x4x5x6x7x8x9x")),ISNUMBER(FIND(MID(B51,7,1)&amp;"x","0x1x2x3x4x5x6x7x8x9x")),ISNUMBER(FIND(MID(B51,8,1)&amp;"x","0x1x2x3x4x5x6x7x8x9x"))))),"照合顧客IDの形式を確認",IF(NOT(OR(C51="未確認",C51="一致確認",C51="対象外")),"確認区分を確認",IF(NOT(IF(ISNUMBER(F51),AND(F51&gt;=43831,F51&lt;73051,F51=INT(F51)),FALSE())),"元記録確認日は時刻なしで必須",IF(F51&gt;照合結果!$B$3,"元記録確認日が基準日より後",IF(AND(C51&lt;&gt;"一致確認",COUNTA(D51:E51)&gt;0),"未確認/対象外の確認先と一致確認日は空欄",IF(AND(C51="一致確認",COUNTA(B51)=0),"一致確認には照合顧客IDが必須",IF(AND(C51="一致確認",NOT(AND(ISTEXT(D51),LEN(D51)=8,EXACT(LEFT(D51,4),"MST-"),ISNUMBER(FIND(MID(D51,5,1)&amp;"x","0x1x2x3x4x5x6x7x8x9x")),ISNUMBER(FIND(MID(D51,6,1)&amp;"x","0x1x2x3x4x5x6x7x8x9x")),ISNUMBER(FIND(MID(D51,7,1)&amp;"x","0x1x2x3x4x5x6x7x8x9x")),ISNUMBER(FIND(MID(D51,8,1)&amp;"x","0x1x2x3x4x5x6x7x8x9x"))))),"確認先行IDの形式を確認",IF(AND(C51="一致確認",COUNTIFS(顧客マスター!$A$8:$A$57,D51)&lt;&gt;1),"確認先行が未登録/重複",IF(IF(C51="一致確認",INDEX(顧客マスター!$B$8:$B$57,MATCH(D51,顧客マスター!$A$8:$A$57,0))&lt;&gt;B51,FALSE()),"確認先の顧客IDが一致しません",IF(IF(C51="一致確認",INDEX(顧客マスター!$C$8:$C$57,MATCH(D51,顧客マスター!$A$8:$A$57,0))&lt;&gt;"有効",FALSE()),"確認先の台帳区分を確認",IF(AND(C51="一致確認",NOT(IF(ISNUMBER(E51),AND(E51&gt;=43831,E51&lt;73051,E51=INT(E51)),FALSE()))),"一致確認日は時刻なしで必須",IF(IF(C51="一致確認",OR(E51&gt;F51,E51&lt;INDEX(顧客マスター!$D$8:$D$57,MATCH(D51,顧客マスター!$A$8:$A$57,0))),FALSE()),"台帳確認日≦一致確認日≦元記録確認日を確認","確認済み")))))))))))))))</f>
        <v/>
      </c>
      <c r="K51" s="1" t="str">
        <f aca="false">IF(J51="","",IF(J51="確認済み",0,1))</f>
        <v/>
      </c>
      <c r="L51" s="1" t="n">
        <f aca="false">IF(COUNTA(A51:F51)=0,IF(AND(J51="",K51="",G51="",H51="",I51=""),0,1),IF(NOT(AND(ISTEXT(J51),J51=IF(COUNTA(A51:F51)=0,"",IF(NOT(AND(ISTEXT(A51),LEN(A51)=8,EXACT(LEFT(A51,4),"REC-"),ISNUMBER(FIND(MID(A51,5,1)&amp;"x","0x1x2x3x4x5x6x7x8x9x")),ISNUMBER(FIND(MID(A51,6,1)&amp;"x","0x1x2x3x4x5x6x7x8x9x")),ISNUMBER(FIND(MID(A51,7,1)&amp;"x","0x1x2x3x4x5x6x7x8x9x")),ISNUMBER(FIND(MID(A51,8,1)&amp;"x","0x1x2x3x4x5x6x7x8x9x")))),"照合行IDの形式を確認",IF(COUNTIFS($A$8:$A$57,A51)&gt;1,"照合行IDが重複",IF(AND(COUNTA(B51)&gt;0,NOT(AND(ISTEXT(B51),LEN(B51)=8,EXACT(LEFT(B51,4),"CUS-"),ISNUMBER(FIND(MID(B51,5,1)&amp;"x","0x1x2x3x4x5x6x7x8x9x")),ISNUMBER(FIND(MID(B51,6,1)&amp;"x","0x1x2x3x4x5x6x7x8x9x")),ISNUMBER(FIND(MID(B51,7,1)&amp;"x","0x1x2x3x4x5x6x7x8x9x")),ISNUMBER(FIND(MID(B51,8,1)&amp;"x","0x1x2x3x4x5x6x7x8x9x"))))),"照合顧客IDの形式を確認",IF(NOT(OR(C51="未確認",C51="一致確認",C51="対象外")),"確認区分を確認",IF(NOT(IF(ISNUMBER(F51),AND(F51&gt;=43831,F51&lt;73051,F51=INT(F51)),FALSE())),"元記録確認日は時刻なしで必須",IF(F51&gt;照合結果!$B$3,"元記録確認日が基準日より後",IF(AND(C51&lt;&gt;"一致確認",COUNTA(D51:E51)&gt;0),"未確認/対象外の確認先と一致確認日は空欄",IF(AND(C51="一致確認",COUNTA(B51)=0),"一致確認には照合顧客IDが必須",IF(AND(C51="一致確認",NOT(AND(ISTEXT(D51),LEN(D51)=8,EXACT(LEFT(D51,4),"MST-"),ISNUMBER(FIND(MID(D51,5,1)&amp;"x","0x1x2x3x4x5x6x7x8x9x")),ISNUMBER(FIND(MID(D51,6,1)&amp;"x","0x1x2x3x4x5x6x7x8x9x")),ISNUMBER(FIND(MID(D51,7,1)&amp;"x","0x1x2x3x4x5x6x7x8x9x")),ISNUMBER(FIND(MID(D51,8,1)&amp;"x","0x1x2x3x4x5x6x7x8x9x"))))),"確認先行IDの形式を確認",IF(AND(C51="一致確認",COUNTIFS(顧客マスター!$A$8:$A$57,D51)&lt;&gt;1),"確認先行が未登録/重複",IF(IF(C51="一致確認",INDEX(顧客マスター!$B$8:$B$57,MATCH(D51,顧客マスター!$A$8:$A$57,0))&lt;&gt;B51,FALSE()),"確認先の顧客IDが一致しません",IF(IF(C51="一致確認",INDEX(顧客マスター!$C$8:$C$57,MATCH(D51,顧客マスター!$A$8:$A$57,0))&lt;&gt;"有効",FALSE()),"確認先の台帳区分を確認",IF(AND(C51="一致確認",NOT(IF(ISNUMBER(E51),AND(E51&gt;=43831,E51&lt;73051,E51=INT(E51)),FALSE()))),"一致確認日は時刻なしで必須",IF(IF(C51="一致確認",OR(E51&gt;F51,E51&lt;INDEX(顧客マスター!$D$8:$D$57,MATCH(D51,顧客マスター!$A$8:$A$57,0))),FALSE()),"台帳確認日≦一致確認日≦元記録確認日を確認","確認済み"))))))))))))))),ISNUMBER(K51),K51=IF(J51="確認済み",0,1))),1,IF(K51&lt;&gt;0,0,IF(AND(IF(COUNTA(B51)=0,ISTEXT(G51),ISNUMBER(G51)),G51=IF(COUNTA(B51)=0,"",COUNTIFS(顧客マスター!$B$8:$B$57,B51)),ISTEXT(H51),H51=IF(AND(COUNTA(B51)&gt;0,G51=1),INDEX(顧客マスター!$A$8:$A$57,MATCH(B51,顧客マスター!$B$8:$B$57,0)),""),ISTEXT(I51),I51=IF(C51="対象外","対象外",IF(照合結果!$E$3&lt;&gt;"確認済","体系未確認",IF(COUNTA(B51)=0,"キー未確認",IF(C51="一致確認","一致確認",IF(G51=0,"候補なし",IF(G51&gt;1,"複数候補",IF(INDEX(顧客マスター!$C$8:$C$57,MATCH(B51,顧客マスター!$B$8:$B$57,0))&lt;&gt;"有効","台帳要確認","単一候補")))))))),0,1))))</f>
        <v>0</v>
      </c>
    </row>
    <row r="52" customFormat="false" ht="30" hidden="false" customHeight="true" outlineLevel="0" collapsed="false">
      <c r="A52" s="13"/>
      <c r="B52" s="13"/>
      <c r="C52" s="14"/>
      <c r="D52" s="13"/>
      <c r="E52" s="3"/>
      <c r="F52" s="3"/>
      <c r="G52" s="1" t="str">
        <f aca="false">IF(J52="","",IF(K52&lt;&gt;0,NA(),IF(COUNTA(B52)=0,"",COUNTIFS(顧客マスター!$B$8:$B$57,B52))))</f>
        <v/>
      </c>
      <c r="H52" s="1" t="str">
        <f aca="false">IF(J52="","",IF(K52&lt;&gt;0,NA(),IF(AND(COUNTA(B52)&gt;0,G52=1),INDEX(顧客マスター!$A$8:$A$57,MATCH(B52,顧客マスター!$B$8:$B$57,0)),"")))</f>
        <v/>
      </c>
      <c r="I52" s="1" t="str">
        <f aca="false">IF(J52="","",IF(K52&lt;&gt;0,NA(),IF(C52="対象外","対象外",IF(照合結果!$E$3&lt;&gt;"確認済","体系未確認",IF(COUNTA(B52)=0,"キー未確認",IF(C52="一致確認","一致確認",IF(G52=0,"候補なし",IF(G52&gt;1,"複数候補",IF(INDEX(顧客マスター!$C$8:$C$57,MATCH(B52,顧客マスター!$B$8:$B$57,0))&lt;&gt;"有効","台帳要確認","単一候補")))))))))</f>
        <v/>
      </c>
      <c r="J52" s="1" t="str">
        <f aca="false">IF(COUNTA(A52:F52)=0,"",IF(NOT(AND(ISTEXT(A52),LEN(A52)=8,EXACT(LEFT(A52,4),"REC-"),ISNUMBER(FIND(MID(A52,5,1)&amp;"x","0x1x2x3x4x5x6x7x8x9x")),ISNUMBER(FIND(MID(A52,6,1)&amp;"x","0x1x2x3x4x5x6x7x8x9x")),ISNUMBER(FIND(MID(A52,7,1)&amp;"x","0x1x2x3x4x5x6x7x8x9x")),ISNUMBER(FIND(MID(A52,8,1)&amp;"x","0x1x2x3x4x5x6x7x8x9x")))),"照合行IDの形式を確認",IF(COUNTIFS($A$8:$A$57,A52)&gt;1,"照合行IDが重複",IF(AND(COUNTA(B52)&gt;0,NOT(AND(ISTEXT(B52),LEN(B52)=8,EXACT(LEFT(B52,4),"CUS-"),ISNUMBER(FIND(MID(B52,5,1)&amp;"x","0x1x2x3x4x5x6x7x8x9x")),ISNUMBER(FIND(MID(B52,6,1)&amp;"x","0x1x2x3x4x5x6x7x8x9x")),ISNUMBER(FIND(MID(B52,7,1)&amp;"x","0x1x2x3x4x5x6x7x8x9x")),ISNUMBER(FIND(MID(B52,8,1)&amp;"x","0x1x2x3x4x5x6x7x8x9x"))))),"照合顧客IDの形式を確認",IF(NOT(OR(C52="未確認",C52="一致確認",C52="対象外")),"確認区分を確認",IF(NOT(IF(ISNUMBER(F52),AND(F52&gt;=43831,F52&lt;73051,F52=INT(F52)),FALSE())),"元記録確認日は時刻なしで必須",IF(F52&gt;照合結果!$B$3,"元記録確認日が基準日より後",IF(AND(C52&lt;&gt;"一致確認",COUNTA(D52:E52)&gt;0),"未確認/対象外の確認先と一致確認日は空欄",IF(AND(C52="一致確認",COUNTA(B52)=0),"一致確認には照合顧客IDが必須",IF(AND(C52="一致確認",NOT(AND(ISTEXT(D52),LEN(D52)=8,EXACT(LEFT(D52,4),"MST-"),ISNUMBER(FIND(MID(D52,5,1)&amp;"x","0x1x2x3x4x5x6x7x8x9x")),ISNUMBER(FIND(MID(D52,6,1)&amp;"x","0x1x2x3x4x5x6x7x8x9x")),ISNUMBER(FIND(MID(D52,7,1)&amp;"x","0x1x2x3x4x5x6x7x8x9x")),ISNUMBER(FIND(MID(D52,8,1)&amp;"x","0x1x2x3x4x5x6x7x8x9x"))))),"確認先行IDの形式を確認",IF(AND(C52="一致確認",COUNTIFS(顧客マスター!$A$8:$A$57,D52)&lt;&gt;1),"確認先行が未登録/重複",IF(IF(C52="一致確認",INDEX(顧客マスター!$B$8:$B$57,MATCH(D52,顧客マスター!$A$8:$A$57,0))&lt;&gt;B52,FALSE()),"確認先の顧客IDが一致しません",IF(IF(C52="一致確認",INDEX(顧客マスター!$C$8:$C$57,MATCH(D52,顧客マスター!$A$8:$A$57,0))&lt;&gt;"有効",FALSE()),"確認先の台帳区分を確認",IF(AND(C52="一致確認",NOT(IF(ISNUMBER(E52),AND(E52&gt;=43831,E52&lt;73051,E52=INT(E52)),FALSE()))),"一致確認日は時刻なしで必須",IF(IF(C52="一致確認",OR(E52&gt;F52,E52&lt;INDEX(顧客マスター!$D$8:$D$57,MATCH(D52,顧客マスター!$A$8:$A$57,0))),FALSE()),"台帳確認日≦一致確認日≦元記録確認日を確認","確認済み")))))))))))))))</f>
        <v/>
      </c>
      <c r="K52" s="1" t="str">
        <f aca="false">IF(J52="","",IF(J52="確認済み",0,1))</f>
        <v/>
      </c>
      <c r="L52" s="1" t="n">
        <f aca="false">IF(COUNTA(A52:F52)=0,IF(AND(J52="",K52="",G52="",H52="",I52=""),0,1),IF(NOT(AND(ISTEXT(J52),J52=IF(COUNTA(A52:F52)=0,"",IF(NOT(AND(ISTEXT(A52),LEN(A52)=8,EXACT(LEFT(A52,4),"REC-"),ISNUMBER(FIND(MID(A52,5,1)&amp;"x","0x1x2x3x4x5x6x7x8x9x")),ISNUMBER(FIND(MID(A52,6,1)&amp;"x","0x1x2x3x4x5x6x7x8x9x")),ISNUMBER(FIND(MID(A52,7,1)&amp;"x","0x1x2x3x4x5x6x7x8x9x")),ISNUMBER(FIND(MID(A52,8,1)&amp;"x","0x1x2x3x4x5x6x7x8x9x")))),"照合行IDの形式を確認",IF(COUNTIFS($A$8:$A$57,A52)&gt;1,"照合行IDが重複",IF(AND(COUNTA(B52)&gt;0,NOT(AND(ISTEXT(B52),LEN(B52)=8,EXACT(LEFT(B52,4),"CUS-"),ISNUMBER(FIND(MID(B52,5,1)&amp;"x","0x1x2x3x4x5x6x7x8x9x")),ISNUMBER(FIND(MID(B52,6,1)&amp;"x","0x1x2x3x4x5x6x7x8x9x")),ISNUMBER(FIND(MID(B52,7,1)&amp;"x","0x1x2x3x4x5x6x7x8x9x")),ISNUMBER(FIND(MID(B52,8,1)&amp;"x","0x1x2x3x4x5x6x7x8x9x"))))),"照合顧客IDの形式を確認",IF(NOT(OR(C52="未確認",C52="一致確認",C52="対象外")),"確認区分を確認",IF(NOT(IF(ISNUMBER(F52),AND(F52&gt;=43831,F52&lt;73051,F52=INT(F52)),FALSE())),"元記録確認日は時刻なしで必須",IF(F52&gt;照合結果!$B$3,"元記録確認日が基準日より後",IF(AND(C52&lt;&gt;"一致確認",COUNTA(D52:E52)&gt;0),"未確認/対象外の確認先と一致確認日は空欄",IF(AND(C52="一致確認",COUNTA(B52)=0),"一致確認には照合顧客IDが必須",IF(AND(C52="一致確認",NOT(AND(ISTEXT(D52),LEN(D52)=8,EXACT(LEFT(D52,4),"MST-"),ISNUMBER(FIND(MID(D52,5,1)&amp;"x","0x1x2x3x4x5x6x7x8x9x")),ISNUMBER(FIND(MID(D52,6,1)&amp;"x","0x1x2x3x4x5x6x7x8x9x")),ISNUMBER(FIND(MID(D52,7,1)&amp;"x","0x1x2x3x4x5x6x7x8x9x")),ISNUMBER(FIND(MID(D52,8,1)&amp;"x","0x1x2x3x4x5x6x7x8x9x"))))),"確認先行IDの形式を確認",IF(AND(C52="一致確認",COUNTIFS(顧客マスター!$A$8:$A$57,D52)&lt;&gt;1),"確認先行が未登録/重複",IF(IF(C52="一致確認",INDEX(顧客マスター!$B$8:$B$57,MATCH(D52,顧客マスター!$A$8:$A$57,0))&lt;&gt;B52,FALSE()),"確認先の顧客IDが一致しません",IF(IF(C52="一致確認",INDEX(顧客マスター!$C$8:$C$57,MATCH(D52,顧客マスター!$A$8:$A$57,0))&lt;&gt;"有効",FALSE()),"確認先の台帳区分を確認",IF(AND(C52="一致確認",NOT(IF(ISNUMBER(E52),AND(E52&gt;=43831,E52&lt;73051,E52=INT(E52)),FALSE()))),"一致確認日は時刻なしで必須",IF(IF(C52="一致確認",OR(E52&gt;F52,E52&lt;INDEX(顧客マスター!$D$8:$D$57,MATCH(D52,顧客マスター!$A$8:$A$57,0))),FALSE()),"台帳確認日≦一致確認日≦元記録確認日を確認","確認済み"))))))))))))))),ISNUMBER(K52),K52=IF(J52="確認済み",0,1))),1,IF(K52&lt;&gt;0,0,IF(AND(IF(COUNTA(B52)=0,ISTEXT(G52),ISNUMBER(G52)),G52=IF(COUNTA(B52)=0,"",COUNTIFS(顧客マスター!$B$8:$B$57,B52)),ISTEXT(H52),H52=IF(AND(COUNTA(B52)&gt;0,G52=1),INDEX(顧客マスター!$A$8:$A$57,MATCH(B52,顧客マスター!$B$8:$B$57,0)),""),ISTEXT(I52),I52=IF(C52="対象外","対象外",IF(照合結果!$E$3&lt;&gt;"確認済","体系未確認",IF(COUNTA(B52)=0,"キー未確認",IF(C52="一致確認","一致確認",IF(G52=0,"候補なし",IF(G52&gt;1,"複数候補",IF(INDEX(顧客マスター!$C$8:$C$57,MATCH(B52,顧客マスター!$B$8:$B$57,0))&lt;&gt;"有効","台帳要確認","単一候補")))))))),0,1))))</f>
        <v>0</v>
      </c>
    </row>
    <row r="53" customFormat="false" ht="30" hidden="false" customHeight="true" outlineLevel="0" collapsed="false">
      <c r="A53" s="13"/>
      <c r="B53" s="13"/>
      <c r="C53" s="14"/>
      <c r="D53" s="13"/>
      <c r="E53" s="3"/>
      <c r="F53" s="3"/>
      <c r="G53" s="1" t="str">
        <f aca="false">IF(J53="","",IF(K53&lt;&gt;0,NA(),IF(COUNTA(B53)=0,"",COUNTIFS(顧客マスター!$B$8:$B$57,B53))))</f>
        <v/>
      </c>
      <c r="H53" s="1" t="str">
        <f aca="false">IF(J53="","",IF(K53&lt;&gt;0,NA(),IF(AND(COUNTA(B53)&gt;0,G53=1),INDEX(顧客マスター!$A$8:$A$57,MATCH(B53,顧客マスター!$B$8:$B$57,0)),"")))</f>
        <v/>
      </c>
      <c r="I53" s="1" t="str">
        <f aca="false">IF(J53="","",IF(K53&lt;&gt;0,NA(),IF(C53="対象外","対象外",IF(照合結果!$E$3&lt;&gt;"確認済","体系未確認",IF(COUNTA(B53)=0,"キー未確認",IF(C53="一致確認","一致確認",IF(G53=0,"候補なし",IF(G53&gt;1,"複数候補",IF(INDEX(顧客マスター!$C$8:$C$57,MATCH(B53,顧客マスター!$B$8:$B$57,0))&lt;&gt;"有効","台帳要確認","単一候補")))))))))</f>
        <v/>
      </c>
      <c r="J53" s="1" t="str">
        <f aca="false">IF(COUNTA(A53:F53)=0,"",IF(NOT(AND(ISTEXT(A53),LEN(A53)=8,EXACT(LEFT(A53,4),"REC-"),ISNUMBER(FIND(MID(A53,5,1)&amp;"x","0x1x2x3x4x5x6x7x8x9x")),ISNUMBER(FIND(MID(A53,6,1)&amp;"x","0x1x2x3x4x5x6x7x8x9x")),ISNUMBER(FIND(MID(A53,7,1)&amp;"x","0x1x2x3x4x5x6x7x8x9x")),ISNUMBER(FIND(MID(A53,8,1)&amp;"x","0x1x2x3x4x5x6x7x8x9x")))),"照合行IDの形式を確認",IF(COUNTIFS($A$8:$A$57,A53)&gt;1,"照合行IDが重複",IF(AND(COUNTA(B53)&gt;0,NOT(AND(ISTEXT(B53),LEN(B53)=8,EXACT(LEFT(B53,4),"CUS-"),ISNUMBER(FIND(MID(B53,5,1)&amp;"x","0x1x2x3x4x5x6x7x8x9x")),ISNUMBER(FIND(MID(B53,6,1)&amp;"x","0x1x2x3x4x5x6x7x8x9x")),ISNUMBER(FIND(MID(B53,7,1)&amp;"x","0x1x2x3x4x5x6x7x8x9x")),ISNUMBER(FIND(MID(B53,8,1)&amp;"x","0x1x2x3x4x5x6x7x8x9x"))))),"照合顧客IDの形式を確認",IF(NOT(OR(C53="未確認",C53="一致確認",C53="対象外")),"確認区分を確認",IF(NOT(IF(ISNUMBER(F53),AND(F53&gt;=43831,F53&lt;73051,F53=INT(F53)),FALSE())),"元記録確認日は時刻なしで必須",IF(F53&gt;照合結果!$B$3,"元記録確認日が基準日より後",IF(AND(C53&lt;&gt;"一致確認",COUNTA(D53:E53)&gt;0),"未確認/対象外の確認先と一致確認日は空欄",IF(AND(C53="一致確認",COUNTA(B53)=0),"一致確認には照合顧客IDが必須",IF(AND(C53="一致確認",NOT(AND(ISTEXT(D53),LEN(D53)=8,EXACT(LEFT(D53,4),"MST-"),ISNUMBER(FIND(MID(D53,5,1)&amp;"x","0x1x2x3x4x5x6x7x8x9x")),ISNUMBER(FIND(MID(D53,6,1)&amp;"x","0x1x2x3x4x5x6x7x8x9x")),ISNUMBER(FIND(MID(D53,7,1)&amp;"x","0x1x2x3x4x5x6x7x8x9x")),ISNUMBER(FIND(MID(D53,8,1)&amp;"x","0x1x2x3x4x5x6x7x8x9x"))))),"確認先行IDの形式を確認",IF(AND(C53="一致確認",COUNTIFS(顧客マスター!$A$8:$A$57,D53)&lt;&gt;1),"確認先行が未登録/重複",IF(IF(C53="一致確認",INDEX(顧客マスター!$B$8:$B$57,MATCH(D53,顧客マスター!$A$8:$A$57,0))&lt;&gt;B53,FALSE()),"確認先の顧客IDが一致しません",IF(IF(C53="一致確認",INDEX(顧客マスター!$C$8:$C$57,MATCH(D53,顧客マスター!$A$8:$A$57,0))&lt;&gt;"有効",FALSE()),"確認先の台帳区分を確認",IF(AND(C53="一致確認",NOT(IF(ISNUMBER(E53),AND(E53&gt;=43831,E53&lt;73051,E53=INT(E53)),FALSE()))),"一致確認日は時刻なしで必須",IF(IF(C53="一致確認",OR(E53&gt;F53,E53&lt;INDEX(顧客マスター!$D$8:$D$57,MATCH(D53,顧客マスター!$A$8:$A$57,0))),FALSE()),"台帳確認日≦一致確認日≦元記録確認日を確認","確認済み")))))))))))))))</f>
        <v/>
      </c>
      <c r="K53" s="1" t="str">
        <f aca="false">IF(J53="","",IF(J53="確認済み",0,1))</f>
        <v/>
      </c>
      <c r="L53" s="1" t="n">
        <f aca="false">IF(COUNTA(A53:F53)=0,IF(AND(J53="",K53="",G53="",H53="",I53=""),0,1),IF(NOT(AND(ISTEXT(J53),J53=IF(COUNTA(A53:F53)=0,"",IF(NOT(AND(ISTEXT(A53),LEN(A53)=8,EXACT(LEFT(A53,4),"REC-"),ISNUMBER(FIND(MID(A53,5,1)&amp;"x","0x1x2x3x4x5x6x7x8x9x")),ISNUMBER(FIND(MID(A53,6,1)&amp;"x","0x1x2x3x4x5x6x7x8x9x")),ISNUMBER(FIND(MID(A53,7,1)&amp;"x","0x1x2x3x4x5x6x7x8x9x")),ISNUMBER(FIND(MID(A53,8,1)&amp;"x","0x1x2x3x4x5x6x7x8x9x")))),"照合行IDの形式を確認",IF(COUNTIFS($A$8:$A$57,A53)&gt;1,"照合行IDが重複",IF(AND(COUNTA(B53)&gt;0,NOT(AND(ISTEXT(B53),LEN(B53)=8,EXACT(LEFT(B53,4),"CUS-"),ISNUMBER(FIND(MID(B53,5,1)&amp;"x","0x1x2x3x4x5x6x7x8x9x")),ISNUMBER(FIND(MID(B53,6,1)&amp;"x","0x1x2x3x4x5x6x7x8x9x")),ISNUMBER(FIND(MID(B53,7,1)&amp;"x","0x1x2x3x4x5x6x7x8x9x")),ISNUMBER(FIND(MID(B53,8,1)&amp;"x","0x1x2x3x4x5x6x7x8x9x"))))),"照合顧客IDの形式を確認",IF(NOT(OR(C53="未確認",C53="一致確認",C53="対象外")),"確認区分を確認",IF(NOT(IF(ISNUMBER(F53),AND(F53&gt;=43831,F53&lt;73051,F53=INT(F53)),FALSE())),"元記録確認日は時刻なしで必須",IF(F53&gt;照合結果!$B$3,"元記録確認日が基準日より後",IF(AND(C53&lt;&gt;"一致確認",COUNTA(D53:E53)&gt;0),"未確認/対象外の確認先と一致確認日は空欄",IF(AND(C53="一致確認",COUNTA(B53)=0),"一致確認には照合顧客IDが必須",IF(AND(C53="一致確認",NOT(AND(ISTEXT(D53),LEN(D53)=8,EXACT(LEFT(D53,4),"MST-"),ISNUMBER(FIND(MID(D53,5,1)&amp;"x","0x1x2x3x4x5x6x7x8x9x")),ISNUMBER(FIND(MID(D53,6,1)&amp;"x","0x1x2x3x4x5x6x7x8x9x")),ISNUMBER(FIND(MID(D53,7,1)&amp;"x","0x1x2x3x4x5x6x7x8x9x")),ISNUMBER(FIND(MID(D53,8,1)&amp;"x","0x1x2x3x4x5x6x7x8x9x"))))),"確認先行IDの形式を確認",IF(AND(C53="一致確認",COUNTIFS(顧客マスター!$A$8:$A$57,D53)&lt;&gt;1),"確認先行が未登録/重複",IF(IF(C53="一致確認",INDEX(顧客マスター!$B$8:$B$57,MATCH(D53,顧客マスター!$A$8:$A$57,0))&lt;&gt;B53,FALSE()),"確認先の顧客IDが一致しません",IF(IF(C53="一致確認",INDEX(顧客マスター!$C$8:$C$57,MATCH(D53,顧客マスター!$A$8:$A$57,0))&lt;&gt;"有効",FALSE()),"確認先の台帳区分を確認",IF(AND(C53="一致確認",NOT(IF(ISNUMBER(E53),AND(E53&gt;=43831,E53&lt;73051,E53=INT(E53)),FALSE()))),"一致確認日は時刻なしで必須",IF(IF(C53="一致確認",OR(E53&gt;F53,E53&lt;INDEX(顧客マスター!$D$8:$D$57,MATCH(D53,顧客マスター!$A$8:$A$57,0))),FALSE()),"台帳確認日≦一致確認日≦元記録確認日を確認","確認済み"))))))))))))))),ISNUMBER(K53),K53=IF(J53="確認済み",0,1))),1,IF(K53&lt;&gt;0,0,IF(AND(IF(COUNTA(B53)=0,ISTEXT(G53),ISNUMBER(G53)),G53=IF(COUNTA(B53)=0,"",COUNTIFS(顧客マスター!$B$8:$B$57,B53)),ISTEXT(H53),H53=IF(AND(COUNTA(B53)&gt;0,G53=1),INDEX(顧客マスター!$A$8:$A$57,MATCH(B53,顧客マスター!$B$8:$B$57,0)),""),ISTEXT(I53),I53=IF(C53="対象外","対象外",IF(照合結果!$E$3&lt;&gt;"確認済","体系未確認",IF(COUNTA(B53)=0,"キー未確認",IF(C53="一致確認","一致確認",IF(G53=0,"候補なし",IF(G53&gt;1,"複数候補",IF(INDEX(顧客マスター!$C$8:$C$57,MATCH(B53,顧客マスター!$B$8:$B$57,0))&lt;&gt;"有効","台帳要確認","単一候補")))))))),0,1))))</f>
        <v>0</v>
      </c>
    </row>
    <row r="54" customFormat="false" ht="30" hidden="false" customHeight="true" outlineLevel="0" collapsed="false">
      <c r="A54" s="13"/>
      <c r="B54" s="13"/>
      <c r="C54" s="14"/>
      <c r="D54" s="13"/>
      <c r="E54" s="3"/>
      <c r="F54" s="3"/>
      <c r="G54" s="1" t="str">
        <f aca="false">IF(J54="","",IF(K54&lt;&gt;0,NA(),IF(COUNTA(B54)=0,"",COUNTIFS(顧客マスター!$B$8:$B$57,B54))))</f>
        <v/>
      </c>
      <c r="H54" s="1" t="str">
        <f aca="false">IF(J54="","",IF(K54&lt;&gt;0,NA(),IF(AND(COUNTA(B54)&gt;0,G54=1),INDEX(顧客マスター!$A$8:$A$57,MATCH(B54,顧客マスター!$B$8:$B$57,0)),"")))</f>
        <v/>
      </c>
      <c r="I54" s="1" t="str">
        <f aca="false">IF(J54="","",IF(K54&lt;&gt;0,NA(),IF(C54="対象外","対象外",IF(照合結果!$E$3&lt;&gt;"確認済","体系未確認",IF(COUNTA(B54)=0,"キー未確認",IF(C54="一致確認","一致確認",IF(G54=0,"候補なし",IF(G54&gt;1,"複数候補",IF(INDEX(顧客マスター!$C$8:$C$57,MATCH(B54,顧客マスター!$B$8:$B$57,0))&lt;&gt;"有効","台帳要確認","単一候補")))))))))</f>
        <v/>
      </c>
      <c r="J54" s="1" t="str">
        <f aca="false">IF(COUNTA(A54:F54)=0,"",IF(NOT(AND(ISTEXT(A54),LEN(A54)=8,EXACT(LEFT(A54,4),"REC-"),ISNUMBER(FIND(MID(A54,5,1)&amp;"x","0x1x2x3x4x5x6x7x8x9x")),ISNUMBER(FIND(MID(A54,6,1)&amp;"x","0x1x2x3x4x5x6x7x8x9x")),ISNUMBER(FIND(MID(A54,7,1)&amp;"x","0x1x2x3x4x5x6x7x8x9x")),ISNUMBER(FIND(MID(A54,8,1)&amp;"x","0x1x2x3x4x5x6x7x8x9x")))),"照合行IDの形式を確認",IF(COUNTIFS($A$8:$A$57,A54)&gt;1,"照合行IDが重複",IF(AND(COUNTA(B54)&gt;0,NOT(AND(ISTEXT(B54),LEN(B54)=8,EXACT(LEFT(B54,4),"CUS-"),ISNUMBER(FIND(MID(B54,5,1)&amp;"x","0x1x2x3x4x5x6x7x8x9x")),ISNUMBER(FIND(MID(B54,6,1)&amp;"x","0x1x2x3x4x5x6x7x8x9x")),ISNUMBER(FIND(MID(B54,7,1)&amp;"x","0x1x2x3x4x5x6x7x8x9x")),ISNUMBER(FIND(MID(B54,8,1)&amp;"x","0x1x2x3x4x5x6x7x8x9x"))))),"照合顧客IDの形式を確認",IF(NOT(OR(C54="未確認",C54="一致確認",C54="対象外")),"確認区分を確認",IF(NOT(IF(ISNUMBER(F54),AND(F54&gt;=43831,F54&lt;73051,F54=INT(F54)),FALSE())),"元記録確認日は時刻なしで必須",IF(F54&gt;照合結果!$B$3,"元記録確認日が基準日より後",IF(AND(C54&lt;&gt;"一致確認",COUNTA(D54:E54)&gt;0),"未確認/対象外の確認先と一致確認日は空欄",IF(AND(C54="一致確認",COUNTA(B54)=0),"一致確認には照合顧客IDが必須",IF(AND(C54="一致確認",NOT(AND(ISTEXT(D54),LEN(D54)=8,EXACT(LEFT(D54,4),"MST-"),ISNUMBER(FIND(MID(D54,5,1)&amp;"x","0x1x2x3x4x5x6x7x8x9x")),ISNUMBER(FIND(MID(D54,6,1)&amp;"x","0x1x2x3x4x5x6x7x8x9x")),ISNUMBER(FIND(MID(D54,7,1)&amp;"x","0x1x2x3x4x5x6x7x8x9x")),ISNUMBER(FIND(MID(D54,8,1)&amp;"x","0x1x2x3x4x5x6x7x8x9x"))))),"確認先行IDの形式を確認",IF(AND(C54="一致確認",COUNTIFS(顧客マスター!$A$8:$A$57,D54)&lt;&gt;1),"確認先行が未登録/重複",IF(IF(C54="一致確認",INDEX(顧客マスター!$B$8:$B$57,MATCH(D54,顧客マスター!$A$8:$A$57,0))&lt;&gt;B54,FALSE()),"確認先の顧客IDが一致しません",IF(IF(C54="一致確認",INDEX(顧客マスター!$C$8:$C$57,MATCH(D54,顧客マスター!$A$8:$A$57,0))&lt;&gt;"有効",FALSE()),"確認先の台帳区分を確認",IF(AND(C54="一致確認",NOT(IF(ISNUMBER(E54),AND(E54&gt;=43831,E54&lt;73051,E54=INT(E54)),FALSE()))),"一致確認日は時刻なしで必須",IF(IF(C54="一致確認",OR(E54&gt;F54,E54&lt;INDEX(顧客マスター!$D$8:$D$57,MATCH(D54,顧客マスター!$A$8:$A$57,0))),FALSE()),"台帳確認日≦一致確認日≦元記録確認日を確認","確認済み")))))))))))))))</f>
        <v/>
      </c>
      <c r="K54" s="1" t="str">
        <f aca="false">IF(J54="","",IF(J54="確認済み",0,1))</f>
        <v/>
      </c>
      <c r="L54" s="1" t="n">
        <f aca="false">IF(COUNTA(A54:F54)=0,IF(AND(J54="",K54="",G54="",H54="",I54=""),0,1),IF(NOT(AND(ISTEXT(J54),J54=IF(COUNTA(A54:F54)=0,"",IF(NOT(AND(ISTEXT(A54),LEN(A54)=8,EXACT(LEFT(A54,4),"REC-"),ISNUMBER(FIND(MID(A54,5,1)&amp;"x","0x1x2x3x4x5x6x7x8x9x")),ISNUMBER(FIND(MID(A54,6,1)&amp;"x","0x1x2x3x4x5x6x7x8x9x")),ISNUMBER(FIND(MID(A54,7,1)&amp;"x","0x1x2x3x4x5x6x7x8x9x")),ISNUMBER(FIND(MID(A54,8,1)&amp;"x","0x1x2x3x4x5x6x7x8x9x")))),"照合行IDの形式を確認",IF(COUNTIFS($A$8:$A$57,A54)&gt;1,"照合行IDが重複",IF(AND(COUNTA(B54)&gt;0,NOT(AND(ISTEXT(B54),LEN(B54)=8,EXACT(LEFT(B54,4),"CUS-"),ISNUMBER(FIND(MID(B54,5,1)&amp;"x","0x1x2x3x4x5x6x7x8x9x")),ISNUMBER(FIND(MID(B54,6,1)&amp;"x","0x1x2x3x4x5x6x7x8x9x")),ISNUMBER(FIND(MID(B54,7,1)&amp;"x","0x1x2x3x4x5x6x7x8x9x")),ISNUMBER(FIND(MID(B54,8,1)&amp;"x","0x1x2x3x4x5x6x7x8x9x"))))),"照合顧客IDの形式を確認",IF(NOT(OR(C54="未確認",C54="一致確認",C54="対象外")),"確認区分を確認",IF(NOT(IF(ISNUMBER(F54),AND(F54&gt;=43831,F54&lt;73051,F54=INT(F54)),FALSE())),"元記録確認日は時刻なしで必須",IF(F54&gt;照合結果!$B$3,"元記録確認日が基準日より後",IF(AND(C54&lt;&gt;"一致確認",COUNTA(D54:E54)&gt;0),"未確認/対象外の確認先と一致確認日は空欄",IF(AND(C54="一致確認",COUNTA(B54)=0),"一致確認には照合顧客IDが必須",IF(AND(C54="一致確認",NOT(AND(ISTEXT(D54),LEN(D54)=8,EXACT(LEFT(D54,4),"MST-"),ISNUMBER(FIND(MID(D54,5,1)&amp;"x","0x1x2x3x4x5x6x7x8x9x")),ISNUMBER(FIND(MID(D54,6,1)&amp;"x","0x1x2x3x4x5x6x7x8x9x")),ISNUMBER(FIND(MID(D54,7,1)&amp;"x","0x1x2x3x4x5x6x7x8x9x")),ISNUMBER(FIND(MID(D54,8,1)&amp;"x","0x1x2x3x4x5x6x7x8x9x"))))),"確認先行IDの形式を確認",IF(AND(C54="一致確認",COUNTIFS(顧客マスター!$A$8:$A$57,D54)&lt;&gt;1),"確認先行が未登録/重複",IF(IF(C54="一致確認",INDEX(顧客マスター!$B$8:$B$57,MATCH(D54,顧客マスター!$A$8:$A$57,0))&lt;&gt;B54,FALSE()),"確認先の顧客IDが一致しません",IF(IF(C54="一致確認",INDEX(顧客マスター!$C$8:$C$57,MATCH(D54,顧客マスター!$A$8:$A$57,0))&lt;&gt;"有効",FALSE()),"確認先の台帳区分を確認",IF(AND(C54="一致確認",NOT(IF(ISNUMBER(E54),AND(E54&gt;=43831,E54&lt;73051,E54=INT(E54)),FALSE()))),"一致確認日は時刻なしで必須",IF(IF(C54="一致確認",OR(E54&gt;F54,E54&lt;INDEX(顧客マスター!$D$8:$D$57,MATCH(D54,顧客マスター!$A$8:$A$57,0))),FALSE()),"台帳確認日≦一致確認日≦元記録確認日を確認","確認済み"))))))))))))))),ISNUMBER(K54),K54=IF(J54="確認済み",0,1))),1,IF(K54&lt;&gt;0,0,IF(AND(IF(COUNTA(B54)=0,ISTEXT(G54),ISNUMBER(G54)),G54=IF(COUNTA(B54)=0,"",COUNTIFS(顧客マスター!$B$8:$B$57,B54)),ISTEXT(H54),H54=IF(AND(COUNTA(B54)&gt;0,G54=1),INDEX(顧客マスター!$A$8:$A$57,MATCH(B54,顧客マスター!$B$8:$B$57,0)),""),ISTEXT(I54),I54=IF(C54="対象外","対象外",IF(照合結果!$E$3&lt;&gt;"確認済","体系未確認",IF(COUNTA(B54)=0,"キー未確認",IF(C54="一致確認","一致確認",IF(G54=0,"候補なし",IF(G54&gt;1,"複数候補",IF(INDEX(顧客マスター!$C$8:$C$57,MATCH(B54,顧客マスター!$B$8:$B$57,0))&lt;&gt;"有効","台帳要確認","単一候補")))))))),0,1))))</f>
        <v>0</v>
      </c>
    </row>
    <row r="55" customFormat="false" ht="30" hidden="false" customHeight="true" outlineLevel="0" collapsed="false">
      <c r="A55" s="13"/>
      <c r="B55" s="13"/>
      <c r="C55" s="14"/>
      <c r="D55" s="13"/>
      <c r="E55" s="3"/>
      <c r="F55" s="3"/>
      <c r="G55" s="1" t="str">
        <f aca="false">IF(J55="","",IF(K55&lt;&gt;0,NA(),IF(COUNTA(B55)=0,"",COUNTIFS(顧客マスター!$B$8:$B$57,B55))))</f>
        <v/>
      </c>
      <c r="H55" s="1" t="str">
        <f aca="false">IF(J55="","",IF(K55&lt;&gt;0,NA(),IF(AND(COUNTA(B55)&gt;0,G55=1),INDEX(顧客マスター!$A$8:$A$57,MATCH(B55,顧客マスター!$B$8:$B$57,0)),"")))</f>
        <v/>
      </c>
      <c r="I55" s="1" t="str">
        <f aca="false">IF(J55="","",IF(K55&lt;&gt;0,NA(),IF(C55="対象外","対象外",IF(照合結果!$E$3&lt;&gt;"確認済","体系未確認",IF(COUNTA(B55)=0,"キー未確認",IF(C55="一致確認","一致確認",IF(G55=0,"候補なし",IF(G55&gt;1,"複数候補",IF(INDEX(顧客マスター!$C$8:$C$57,MATCH(B55,顧客マスター!$B$8:$B$57,0))&lt;&gt;"有効","台帳要確認","単一候補")))))))))</f>
        <v/>
      </c>
      <c r="J55" s="1" t="str">
        <f aca="false">IF(COUNTA(A55:F55)=0,"",IF(NOT(AND(ISTEXT(A55),LEN(A55)=8,EXACT(LEFT(A55,4),"REC-"),ISNUMBER(FIND(MID(A55,5,1)&amp;"x","0x1x2x3x4x5x6x7x8x9x")),ISNUMBER(FIND(MID(A55,6,1)&amp;"x","0x1x2x3x4x5x6x7x8x9x")),ISNUMBER(FIND(MID(A55,7,1)&amp;"x","0x1x2x3x4x5x6x7x8x9x")),ISNUMBER(FIND(MID(A55,8,1)&amp;"x","0x1x2x3x4x5x6x7x8x9x")))),"照合行IDの形式を確認",IF(COUNTIFS($A$8:$A$57,A55)&gt;1,"照合行IDが重複",IF(AND(COUNTA(B55)&gt;0,NOT(AND(ISTEXT(B55),LEN(B55)=8,EXACT(LEFT(B55,4),"CUS-"),ISNUMBER(FIND(MID(B55,5,1)&amp;"x","0x1x2x3x4x5x6x7x8x9x")),ISNUMBER(FIND(MID(B55,6,1)&amp;"x","0x1x2x3x4x5x6x7x8x9x")),ISNUMBER(FIND(MID(B55,7,1)&amp;"x","0x1x2x3x4x5x6x7x8x9x")),ISNUMBER(FIND(MID(B55,8,1)&amp;"x","0x1x2x3x4x5x6x7x8x9x"))))),"照合顧客IDの形式を確認",IF(NOT(OR(C55="未確認",C55="一致確認",C55="対象外")),"確認区分を確認",IF(NOT(IF(ISNUMBER(F55),AND(F55&gt;=43831,F55&lt;73051,F55=INT(F55)),FALSE())),"元記録確認日は時刻なしで必須",IF(F55&gt;照合結果!$B$3,"元記録確認日が基準日より後",IF(AND(C55&lt;&gt;"一致確認",COUNTA(D55:E55)&gt;0),"未確認/対象外の確認先と一致確認日は空欄",IF(AND(C55="一致確認",COUNTA(B55)=0),"一致確認には照合顧客IDが必須",IF(AND(C55="一致確認",NOT(AND(ISTEXT(D55),LEN(D55)=8,EXACT(LEFT(D55,4),"MST-"),ISNUMBER(FIND(MID(D55,5,1)&amp;"x","0x1x2x3x4x5x6x7x8x9x")),ISNUMBER(FIND(MID(D55,6,1)&amp;"x","0x1x2x3x4x5x6x7x8x9x")),ISNUMBER(FIND(MID(D55,7,1)&amp;"x","0x1x2x3x4x5x6x7x8x9x")),ISNUMBER(FIND(MID(D55,8,1)&amp;"x","0x1x2x3x4x5x6x7x8x9x"))))),"確認先行IDの形式を確認",IF(AND(C55="一致確認",COUNTIFS(顧客マスター!$A$8:$A$57,D55)&lt;&gt;1),"確認先行が未登録/重複",IF(IF(C55="一致確認",INDEX(顧客マスター!$B$8:$B$57,MATCH(D55,顧客マスター!$A$8:$A$57,0))&lt;&gt;B55,FALSE()),"確認先の顧客IDが一致しません",IF(IF(C55="一致確認",INDEX(顧客マスター!$C$8:$C$57,MATCH(D55,顧客マスター!$A$8:$A$57,0))&lt;&gt;"有効",FALSE()),"確認先の台帳区分を確認",IF(AND(C55="一致確認",NOT(IF(ISNUMBER(E55),AND(E55&gt;=43831,E55&lt;73051,E55=INT(E55)),FALSE()))),"一致確認日は時刻なしで必須",IF(IF(C55="一致確認",OR(E55&gt;F55,E55&lt;INDEX(顧客マスター!$D$8:$D$57,MATCH(D55,顧客マスター!$A$8:$A$57,0))),FALSE()),"台帳確認日≦一致確認日≦元記録確認日を確認","確認済み")))))))))))))))</f>
        <v/>
      </c>
      <c r="K55" s="1" t="str">
        <f aca="false">IF(J55="","",IF(J55="確認済み",0,1))</f>
        <v/>
      </c>
      <c r="L55" s="1" t="n">
        <f aca="false">IF(COUNTA(A55:F55)=0,IF(AND(J55="",K55="",G55="",H55="",I55=""),0,1),IF(NOT(AND(ISTEXT(J55),J55=IF(COUNTA(A55:F55)=0,"",IF(NOT(AND(ISTEXT(A55),LEN(A55)=8,EXACT(LEFT(A55,4),"REC-"),ISNUMBER(FIND(MID(A55,5,1)&amp;"x","0x1x2x3x4x5x6x7x8x9x")),ISNUMBER(FIND(MID(A55,6,1)&amp;"x","0x1x2x3x4x5x6x7x8x9x")),ISNUMBER(FIND(MID(A55,7,1)&amp;"x","0x1x2x3x4x5x6x7x8x9x")),ISNUMBER(FIND(MID(A55,8,1)&amp;"x","0x1x2x3x4x5x6x7x8x9x")))),"照合行IDの形式を確認",IF(COUNTIFS($A$8:$A$57,A55)&gt;1,"照合行IDが重複",IF(AND(COUNTA(B55)&gt;0,NOT(AND(ISTEXT(B55),LEN(B55)=8,EXACT(LEFT(B55,4),"CUS-"),ISNUMBER(FIND(MID(B55,5,1)&amp;"x","0x1x2x3x4x5x6x7x8x9x")),ISNUMBER(FIND(MID(B55,6,1)&amp;"x","0x1x2x3x4x5x6x7x8x9x")),ISNUMBER(FIND(MID(B55,7,1)&amp;"x","0x1x2x3x4x5x6x7x8x9x")),ISNUMBER(FIND(MID(B55,8,1)&amp;"x","0x1x2x3x4x5x6x7x8x9x"))))),"照合顧客IDの形式を確認",IF(NOT(OR(C55="未確認",C55="一致確認",C55="対象外")),"確認区分を確認",IF(NOT(IF(ISNUMBER(F55),AND(F55&gt;=43831,F55&lt;73051,F55=INT(F55)),FALSE())),"元記録確認日は時刻なしで必須",IF(F55&gt;照合結果!$B$3,"元記録確認日が基準日より後",IF(AND(C55&lt;&gt;"一致確認",COUNTA(D55:E55)&gt;0),"未確認/対象外の確認先と一致確認日は空欄",IF(AND(C55="一致確認",COUNTA(B55)=0),"一致確認には照合顧客IDが必須",IF(AND(C55="一致確認",NOT(AND(ISTEXT(D55),LEN(D55)=8,EXACT(LEFT(D55,4),"MST-"),ISNUMBER(FIND(MID(D55,5,1)&amp;"x","0x1x2x3x4x5x6x7x8x9x")),ISNUMBER(FIND(MID(D55,6,1)&amp;"x","0x1x2x3x4x5x6x7x8x9x")),ISNUMBER(FIND(MID(D55,7,1)&amp;"x","0x1x2x3x4x5x6x7x8x9x")),ISNUMBER(FIND(MID(D55,8,1)&amp;"x","0x1x2x3x4x5x6x7x8x9x"))))),"確認先行IDの形式を確認",IF(AND(C55="一致確認",COUNTIFS(顧客マスター!$A$8:$A$57,D55)&lt;&gt;1),"確認先行が未登録/重複",IF(IF(C55="一致確認",INDEX(顧客マスター!$B$8:$B$57,MATCH(D55,顧客マスター!$A$8:$A$57,0))&lt;&gt;B55,FALSE()),"確認先の顧客IDが一致しません",IF(IF(C55="一致確認",INDEX(顧客マスター!$C$8:$C$57,MATCH(D55,顧客マスター!$A$8:$A$57,0))&lt;&gt;"有効",FALSE()),"確認先の台帳区分を確認",IF(AND(C55="一致確認",NOT(IF(ISNUMBER(E55),AND(E55&gt;=43831,E55&lt;73051,E55=INT(E55)),FALSE()))),"一致確認日は時刻なしで必須",IF(IF(C55="一致確認",OR(E55&gt;F55,E55&lt;INDEX(顧客マスター!$D$8:$D$57,MATCH(D55,顧客マスター!$A$8:$A$57,0))),FALSE()),"台帳確認日≦一致確認日≦元記録確認日を確認","確認済み"))))))))))))))),ISNUMBER(K55),K55=IF(J55="確認済み",0,1))),1,IF(K55&lt;&gt;0,0,IF(AND(IF(COUNTA(B55)=0,ISTEXT(G55),ISNUMBER(G55)),G55=IF(COUNTA(B55)=0,"",COUNTIFS(顧客マスター!$B$8:$B$57,B55)),ISTEXT(H55),H55=IF(AND(COUNTA(B55)&gt;0,G55=1),INDEX(顧客マスター!$A$8:$A$57,MATCH(B55,顧客マスター!$B$8:$B$57,0)),""),ISTEXT(I55),I55=IF(C55="対象外","対象外",IF(照合結果!$E$3&lt;&gt;"確認済","体系未確認",IF(COUNTA(B55)=0,"キー未確認",IF(C55="一致確認","一致確認",IF(G55=0,"候補なし",IF(G55&gt;1,"複数候補",IF(INDEX(顧客マスター!$C$8:$C$57,MATCH(B55,顧客マスター!$B$8:$B$57,0))&lt;&gt;"有効","台帳要確認","単一候補")))))))),0,1))))</f>
        <v>0</v>
      </c>
    </row>
    <row r="56" customFormat="false" ht="30" hidden="false" customHeight="true" outlineLevel="0" collapsed="false">
      <c r="A56" s="13"/>
      <c r="B56" s="13"/>
      <c r="C56" s="14"/>
      <c r="D56" s="13"/>
      <c r="E56" s="3"/>
      <c r="F56" s="3"/>
      <c r="G56" s="1" t="str">
        <f aca="false">IF(J56="","",IF(K56&lt;&gt;0,NA(),IF(COUNTA(B56)=0,"",COUNTIFS(顧客マスター!$B$8:$B$57,B56))))</f>
        <v/>
      </c>
      <c r="H56" s="1" t="str">
        <f aca="false">IF(J56="","",IF(K56&lt;&gt;0,NA(),IF(AND(COUNTA(B56)&gt;0,G56=1),INDEX(顧客マスター!$A$8:$A$57,MATCH(B56,顧客マスター!$B$8:$B$57,0)),"")))</f>
        <v/>
      </c>
      <c r="I56" s="1" t="str">
        <f aca="false">IF(J56="","",IF(K56&lt;&gt;0,NA(),IF(C56="対象外","対象外",IF(照合結果!$E$3&lt;&gt;"確認済","体系未確認",IF(COUNTA(B56)=0,"キー未確認",IF(C56="一致確認","一致確認",IF(G56=0,"候補なし",IF(G56&gt;1,"複数候補",IF(INDEX(顧客マスター!$C$8:$C$57,MATCH(B56,顧客マスター!$B$8:$B$57,0))&lt;&gt;"有効","台帳要確認","単一候補")))))))))</f>
        <v/>
      </c>
      <c r="J56" s="1" t="str">
        <f aca="false">IF(COUNTA(A56:F56)=0,"",IF(NOT(AND(ISTEXT(A56),LEN(A56)=8,EXACT(LEFT(A56,4),"REC-"),ISNUMBER(FIND(MID(A56,5,1)&amp;"x","0x1x2x3x4x5x6x7x8x9x")),ISNUMBER(FIND(MID(A56,6,1)&amp;"x","0x1x2x3x4x5x6x7x8x9x")),ISNUMBER(FIND(MID(A56,7,1)&amp;"x","0x1x2x3x4x5x6x7x8x9x")),ISNUMBER(FIND(MID(A56,8,1)&amp;"x","0x1x2x3x4x5x6x7x8x9x")))),"照合行IDの形式を確認",IF(COUNTIFS($A$8:$A$57,A56)&gt;1,"照合行IDが重複",IF(AND(COUNTA(B56)&gt;0,NOT(AND(ISTEXT(B56),LEN(B56)=8,EXACT(LEFT(B56,4),"CUS-"),ISNUMBER(FIND(MID(B56,5,1)&amp;"x","0x1x2x3x4x5x6x7x8x9x")),ISNUMBER(FIND(MID(B56,6,1)&amp;"x","0x1x2x3x4x5x6x7x8x9x")),ISNUMBER(FIND(MID(B56,7,1)&amp;"x","0x1x2x3x4x5x6x7x8x9x")),ISNUMBER(FIND(MID(B56,8,1)&amp;"x","0x1x2x3x4x5x6x7x8x9x"))))),"照合顧客IDの形式を確認",IF(NOT(OR(C56="未確認",C56="一致確認",C56="対象外")),"確認区分を確認",IF(NOT(IF(ISNUMBER(F56),AND(F56&gt;=43831,F56&lt;73051,F56=INT(F56)),FALSE())),"元記録確認日は時刻なしで必須",IF(F56&gt;照合結果!$B$3,"元記録確認日が基準日より後",IF(AND(C56&lt;&gt;"一致確認",COUNTA(D56:E56)&gt;0),"未確認/対象外の確認先と一致確認日は空欄",IF(AND(C56="一致確認",COUNTA(B56)=0),"一致確認には照合顧客IDが必須",IF(AND(C56="一致確認",NOT(AND(ISTEXT(D56),LEN(D56)=8,EXACT(LEFT(D56,4),"MST-"),ISNUMBER(FIND(MID(D56,5,1)&amp;"x","0x1x2x3x4x5x6x7x8x9x")),ISNUMBER(FIND(MID(D56,6,1)&amp;"x","0x1x2x3x4x5x6x7x8x9x")),ISNUMBER(FIND(MID(D56,7,1)&amp;"x","0x1x2x3x4x5x6x7x8x9x")),ISNUMBER(FIND(MID(D56,8,1)&amp;"x","0x1x2x3x4x5x6x7x8x9x"))))),"確認先行IDの形式を確認",IF(AND(C56="一致確認",COUNTIFS(顧客マスター!$A$8:$A$57,D56)&lt;&gt;1),"確認先行が未登録/重複",IF(IF(C56="一致確認",INDEX(顧客マスター!$B$8:$B$57,MATCH(D56,顧客マスター!$A$8:$A$57,0))&lt;&gt;B56,FALSE()),"確認先の顧客IDが一致しません",IF(IF(C56="一致確認",INDEX(顧客マスター!$C$8:$C$57,MATCH(D56,顧客マスター!$A$8:$A$57,0))&lt;&gt;"有効",FALSE()),"確認先の台帳区分を確認",IF(AND(C56="一致確認",NOT(IF(ISNUMBER(E56),AND(E56&gt;=43831,E56&lt;73051,E56=INT(E56)),FALSE()))),"一致確認日は時刻なしで必須",IF(IF(C56="一致確認",OR(E56&gt;F56,E56&lt;INDEX(顧客マスター!$D$8:$D$57,MATCH(D56,顧客マスター!$A$8:$A$57,0))),FALSE()),"台帳確認日≦一致確認日≦元記録確認日を確認","確認済み")))))))))))))))</f>
        <v/>
      </c>
      <c r="K56" s="1" t="str">
        <f aca="false">IF(J56="","",IF(J56="確認済み",0,1))</f>
        <v/>
      </c>
      <c r="L56" s="1" t="n">
        <f aca="false">IF(COUNTA(A56:F56)=0,IF(AND(J56="",K56="",G56="",H56="",I56=""),0,1),IF(NOT(AND(ISTEXT(J56),J56=IF(COUNTA(A56:F56)=0,"",IF(NOT(AND(ISTEXT(A56),LEN(A56)=8,EXACT(LEFT(A56,4),"REC-"),ISNUMBER(FIND(MID(A56,5,1)&amp;"x","0x1x2x3x4x5x6x7x8x9x")),ISNUMBER(FIND(MID(A56,6,1)&amp;"x","0x1x2x3x4x5x6x7x8x9x")),ISNUMBER(FIND(MID(A56,7,1)&amp;"x","0x1x2x3x4x5x6x7x8x9x")),ISNUMBER(FIND(MID(A56,8,1)&amp;"x","0x1x2x3x4x5x6x7x8x9x")))),"照合行IDの形式を確認",IF(COUNTIFS($A$8:$A$57,A56)&gt;1,"照合行IDが重複",IF(AND(COUNTA(B56)&gt;0,NOT(AND(ISTEXT(B56),LEN(B56)=8,EXACT(LEFT(B56,4),"CUS-"),ISNUMBER(FIND(MID(B56,5,1)&amp;"x","0x1x2x3x4x5x6x7x8x9x")),ISNUMBER(FIND(MID(B56,6,1)&amp;"x","0x1x2x3x4x5x6x7x8x9x")),ISNUMBER(FIND(MID(B56,7,1)&amp;"x","0x1x2x3x4x5x6x7x8x9x")),ISNUMBER(FIND(MID(B56,8,1)&amp;"x","0x1x2x3x4x5x6x7x8x9x"))))),"照合顧客IDの形式を確認",IF(NOT(OR(C56="未確認",C56="一致確認",C56="対象外")),"確認区分を確認",IF(NOT(IF(ISNUMBER(F56),AND(F56&gt;=43831,F56&lt;73051,F56=INT(F56)),FALSE())),"元記録確認日は時刻なしで必須",IF(F56&gt;照合結果!$B$3,"元記録確認日が基準日より後",IF(AND(C56&lt;&gt;"一致確認",COUNTA(D56:E56)&gt;0),"未確認/対象外の確認先と一致確認日は空欄",IF(AND(C56="一致確認",COUNTA(B56)=0),"一致確認には照合顧客IDが必須",IF(AND(C56="一致確認",NOT(AND(ISTEXT(D56),LEN(D56)=8,EXACT(LEFT(D56,4),"MST-"),ISNUMBER(FIND(MID(D56,5,1)&amp;"x","0x1x2x3x4x5x6x7x8x9x")),ISNUMBER(FIND(MID(D56,6,1)&amp;"x","0x1x2x3x4x5x6x7x8x9x")),ISNUMBER(FIND(MID(D56,7,1)&amp;"x","0x1x2x3x4x5x6x7x8x9x")),ISNUMBER(FIND(MID(D56,8,1)&amp;"x","0x1x2x3x4x5x6x7x8x9x"))))),"確認先行IDの形式を確認",IF(AND(C56="一致確認",COUNTIFS(顧客マスター!$A$8:$A$57,D56)&lt;&gt;1),"確認先行が未登録/重複",IF(IF(C56="一致確認",INDEX(顧客マスター!$B$8:$B$57,MATCH(D56,顧客マスター!$A$8:$A$57,0))&lt;&gt;B56,FALSE()),"確認先の顧客IDが一致しません",IF(IF(C56="一致確認",INDEX(顧客マスター!$C$8:$C$57,MATCH(D56,顧客マスター!$A$8:$A$57,0))&lt;&gt;"有効",FALSE()),"確認先の台帳区分を確認",IF(AND(C56="一致確認",NOT(IF(ISNUMBER(E56),AND(E56&gt;=43831,E56&lt;73051,E56=INT(E56)),FALSE()))),"一致確認日は時刻なしで必須",IF(IF(C56="一致確認",OR(E56&gt;F56,E56&lt;INDEX(顧客マスター!$D$8:$D$57,MATCH(D56,顧客マスター!$A$8:$A$57,0))),FALSE()),"台帳確認日≦一致確認日≦元記録確認日を確認","確認済み"))))))))))))))),ISNUMBER(K56),K56=IF(J56="確認済み",0,1))),1,IF(K56&lt;&gt;0,0,IF(AND(IF(COUNTA(B56)=0,ISTEXT(G56),ISNUMBER(G56)),G56=IF(COUNTA(B56)=0,"",COUNTIFS(顧客マスター!$B$8:$B$57,B56)),ISTEXT(H56),H56=IF(AND(COUNTA(B56)&gt;0,G56=1),INDEX(顧客マスター!$A$8:$A$57,MATCH(B56,顧客マスター!$B$8:$B$57,0)),""),ISTEXT(I56),I56=IF(C56="対象外","対象外",IF(照合結果!$E$3&lt;&gt;"確認済","体系未確認",IF(COUNTA(B56)=0,"キー未確認",IF(C56="一致確認","一致確認",IF(G56=0,"候補なし",IF(G56&gt;1,"複数候補",IF(INDEX(顧客マスター!$C$8:$C$57,MATCH(B56,顧客マスター!$B$8:$B$57,0))&lt;&gt;"有効","台帳要確認","単一候補")))))))),0,1))))</f>
        <v>0</v>
      </c>
    </row>
    <row r="57" customFormat="false" ht="30" hidden="false" customHeight="true" outlineLevel="0" collapsed="false">
      <c r="A57" s="13"/>
      <c r="B57" s="13"/>
      <c r="C57" s="14"/>
      <c r="D57" s="13"/>
      <c r="E57" s="3"/>
      <c r="F57" s="3"/>
      <c r="G57" s="1" t="str">
        <f aca="false">IF(J57="","",IF(K57&lt;&gt;0,NA(),IF(COUNTA(B57)=0,"",COUNTIFS(顧客マスター!$B$8:$B$57,B57))))</f>
        <v/>
      </c>
      <c r="H57" s="1" t="str">
        <f aca="false">IF(J57="","",IF(K57&lt;&gt;0,NA(),IF(AND(COUNTA(B57)&gt;0,G57=1),INDEX(顧客マスター!$A$8:$A$57,MATCH(B57,顧客マスター!$B$8:$B$57,0)),"")))</f>
        <v/>
      </c>
      <c r="I57" s="1" t="str">
        <f aca="false">IF(J57="","",IF(K57&lt;&gt;0,NA(),IF(C57="対象外","対象外",IF(照合結果!$E$3&lt;&gt;"確認済","体系未確認",IF(COUNTA(B57)=0,"キー未確認",IF(C57="一致確認","一致確認",IF(G57=0,"候補なし",IF(G57&gt;1,"複数候補",IF(INDEX(顧客マスター!$C$8:$C$57,MATCH(B57,顧客マスター!$B$8:$B$57,0))&lt;&gt;"有効","台帳要確認","単一候補")))))))))</f>
        <v/>
      </c>
      <c r="J57" s="1" t="str">
        <f aca="false">IF(COUNTA(A57:F57)=0,"",IF(NOT(AND(ISTEXT(A57),LEN(A57)=8,EXACT(LEFT(A57,4),"REC-"),ISNUMBER(FIND(MID(A57,5,1)&amp;"x","0x1x2x3x4x5x6x7x8x9x")),ISNUMBER(FIND(MID(A57,6,1)&amp;"x","0x1x2x3x4x5x6x7x8x9x")),ISNUMBER(FIND(MID(A57,7,1)&amp;"x","0x1x2x3x4x5x6x7x8x9x")),ISNUMBER(FIND(MID(A57,8,1)&amp;"x","0x1x2x3x4x5x6x7x8x9x")))),"照合行IDの形式を確認",IF(COUNTIFS($A$8:$A$57,A57)&gt;1,"照合行IDが重複",IF(AND(COUNTA(B57)&gt;0,NOT(AND(ISTEXT(B57),LEN(B57)=8,EXACT(LEFT(B57,4),"CUS-"),ISNUMBER(FIND(MID(B57,5,1)&amp;"x","0x1x2x3x4x5x6x7x8x9x")),ISNUMBER(FIND(MID(B57,6,1)&amp;"x","0x1x2x3x4x5x6x7x8x9x")),ISNUMBER(FIND(MID(B57,7,1)&amp;"x","0x1x2x3x4x5x6x7x8x9x")),ISNUMBER(FIND(MID(B57,8,1)&amp;"x","0x1x2x3x4x5x6x7x8x9x"))))),"照合顧客IDの形式を確認",IF(NOT(OR(C57="未確認",C57="一致確認",C57="対象外")),"確認区分を確認",IF(NOT(IF(ISNUMBER(F57),AND(F57&gt;=43831,F57&lt;73051,F57=INT(F57)),FALSE())),"元記録確認日は時刻なしで必須",IF(F57&gt;照合結果!$B$3,"元記録確認日が基準日より後",IF(AND(C57&lt;&gt;"一致確認",COUNTA(D57:E57)&gt;0),"未確認/対象外の確認先と一致確認日は空欄",IF(AND(C57="一致確認",COUNTA(B57)=0),"一致確認には照合顧客IDが必須",IF(AND(C57="一致確認",NOT(AND(ISTEXT(D57),LEN(D57)=8,EXACT(LEFT(D57,4),"MST-"),ISNUMBER(FIND(MID(D57,5,1)&amp;"x","0x1x2x3x4x5x6x7x8x9x")),ISNUMBER(FIND(MID(D57,6,1)&amp;"x","0x1x2x3x4x5x6x7x8x9x")),ISNUMBER(FIND(MID(D57,7,1)&amp;"x","0x1x2x3x4x5x6x7x8x9x")),ISNUMBER(FIND(MID(D57,8,1)&amp;"x","0x1x2x3x4x5x6x7x8x9x"))))),"確認先行IDの形式を確認",IF(AND(C57="一致確認",COUNTIFS(顧客マスター!$A$8:$A$57,D57)&lt;&gt;1),"確認先行が未登録/重複",IF(IF(C57="一致確認",INDEX(顧客マスター!$B$8:$B$57,MATCH(D57,顧客マスター!$A$8:$A$57,0))&lt;&gt;B57,FALSE()),"確認先の顧客IDが一致しません",IF(IF(C57="一致確認",INDEX(顧客マスター!$C$8:$C$57,MATCH(D57,顧客マスター!$A$8:$A$57,0))&lt;&gt;"有効",FALSE()),"確認先の台帳区分を確認",IF(AND(C57="一致確認",NOT(IF(ISNUMBER(E57),AND(E57&gt;=43831,E57&lt;73051,E57=INT(E57)),FALSE()))),"一致確認日は時刻なしで必須",IF(IF(C57="一致確認",OR(E57&gt;F57,E57&lt;INDEX(顧客マスター!$D$8:$D$57,MATCH(D57,顧客マスター!$A$8:$A$57,0))),FALSE()),"台帳確認日≦一致確認日≦元記録確認日を確認","確認済み")))))))))))))))</f>
        <v/>
      </c>
      <c r="K57" s="1" t="str">
        <f aca="false">IF(J57="","",IF(J57="確認済み",0,1))</f>
        <v/>
      </c>
      <c r="L57" s="1" t="n">
        <f aca="false">IF(COUNTA(A57:F57)=0,IF(AND(J57="",K57="",G57="",H57="",I57=""),0,1),IF(NOT(AND(ISTEXT(J57),J57=IF(COUNTA(A57:F57)=0,"",IF(NOT(AND(ISTEXT(A57),LEN(A57)=8,EXACT(LEFT(A57,4),"REC-"),ISNUMBER(FIND(MID(A57,5,1)&amp;"x","0x1x2x3x4x5x6x7x8x9x")),ISNUMBER(FIND(MID(A57,6,1)&amp;"x","0x1x2x3x4x5x6x7x8x9x")),ISNUMBER(FIND(MID(A57,7,1)&amp;"x","0x1x2x3x4x5x6x7x8x9x")),ISNUMBER(FIND(MID(A57,8,1)&amp;"x","0x1x2x3x4x5x6x7x8x9x")))),"照合行IDの形式を確認",IF(COUNTIFS($A$8:$A$57,A57)&gt;1,"照合行IDが重複",IF(AND(COUNTA(B57)&gt;0,NOT(AND(ISTEXT(B57),LEN(B57)=8,EXACT(LEFT(B57,4),"CUS-"),ISNUMBER(FIND(MID(B57,5,1)&amp;"x","0x1x2x3x4x5x6x7x8x9x")),ISNUMBER(FIND(MID(B57,6,1)&amp;"x","0x1x2x3x4x5x6x7x8x9x")),ISNUMBER(FIND(MID(B57,7,1)&amp;"x","0x1x2x3x4x5x6x7x8x9x")),ISNUMBER(FIND(MID(B57,8,1)&amp;"x","0x1x2x3x4x5x6x7x8x9x"))))),"照合顧客IDの形式を確認",IF(NOT(OR(C57="未確認",C57="一致確認",C57="対象外")),"確認区分を確認",IF(NOT(IF(ISNUMBER(F57),AND(F57&gt;=43831,F57&lt;73051,F57=INT(F57)),FALSE())),"元記録確認日は時刻なしで必須",IF(F57&gt;照合結果!$B$3,"元記録確認日が基準日より後",IF(AND(C57&lt;&gt;"一致確認",COUNTA(D57:E57)&gt;0),"未確認/対象外の確認先と一致確認日は空欄",IF(AND(C57="一致確認",COUNTA(B57)=0),"一致確認には照合顧客IDが必須",IF(AND(C57="一致確認",NOT(AND(ISTEXT(D57),LEN(D57)=8,EXACT(LEFT(D57,4),"MST-"),ISNUMBER(FIND(MID(D57,5,1)&amp;"x","0x1x2x3x4x5x6x7x8x9x")),ISNUMBER(FIND(MID(D57,6,1)&amp;"x","0x1x2x3x4x5x6x7x8x9x")),ISNUMBER(FIND(MID(D57,7,1)&amp;"x","0x1x2x3x4x5x6x7x8x9x")),ISNUMBER(FIND(MID(D57,8,1)&amp;"x","0x1x2x3x4x5x6x7x8x9x"))))),"確認先行IDの形式を確認",IF(AND(C57="一致確認",COUNTIFS(顧客マスター!$A$8:$A$57,D57)&lt;&gt;1),"確認先行が未登録/重複",IF(IF(C57="一致確認",INDEX(顧客マスター!$B$8:$B$57,MATCH(D57,顧客マスター!$A$8:$A$57,0))&lt;&gt;B57,FALSE()),"確認先の顧客IDが一致しません",IF(IF(C57="一致確認",INDEX(顧客マスター!$C$8:$C$57,MATCH(D57,顧客マスター!$A$8:$A$57,0))&lt;&gt;"有効",FALSE()),"確認先の台帳区分を確認",IF(AND(C57="一致確認",NOT(IF(ISNUMBER(E57),AND(E57&gt;=43831,E57&lt;73051,E57=INT(E57)),FALSE()))),"一致確認日は時刻なしで必須",IF(IF(C57="一致確認",OR(E57&gt;F57,E57&lt;INDEX(顧客マスター!$D$8:$D$57,MATCH(D57,顧客マスター!$A$8:$A$57,0))),FALSE()),"台帳確認日≦一致確認日≦元記録確認日を確認","確認済み"))))))))))))))),ISNUMBER(K57),K57=IF(J57="確認済み",0,1))),1,IF(K57&lt;&gt;0,0,IF(AND(IF(COUNTA(B57)=0,ISTEXT(G57),ISNUMBER(G57)),G57=IF(COUNTA(B57)=0,"",COUNTIFS(顧客マスター!$B$8:$B$57,B57)),ISTEXT(H57),H57=IF(AND(COUNTA(B57)&gt;0,G57=1),INDEX(顧客マスター!$A$8:$A$57,MATCH(B57,顧客マスター!$B$8:$B$57,0)),""),ISTEXT(I57),I57=IF(C57="対象外","対象外",IF(照合結果!$E$3&lt;&gt;"確認済","体系未確認",IF(COUNTA(B57)=0,"キー未確認",IF(C57="一致確認","一致確認",IF(G57=0,"候補なし",IF(G57&gt;1,"複数候補",IF(INDEX(顧客マスター!$C$8:$C$57,MATCH(B57,顧客マスター!$B$8:$B$57,0))&lt;&gt;"有効","台帳要確認","単一候補")))))))),0,1))))</f>
        <v>0</v>
      </c>
    </row>
    <row r="58" customFormat="false" ht="23" hidden="false" customHeight="true" outlineLevel="0" collapsed="false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customFormat="false" ht="23" hidden="false" customHeight="true" outlineLevel="0" collapsed="false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customFormat="false" ht="23" hidden="false" customHeight="true" outlineLevel="0" collapsed="false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customFormat="false" ht="23" hidden="false" customHeight="true" outlineLevel="0" collapsed="false">
      <c r="A61" s="1" t="s">
        <v>54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customFormat="false" ht="23" hidden="false" customHeight="true" outlineLevel="0" collapsed="false">
      <c r="A62" s="4" t="s">
        <v>55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customFormat="false" ht="23" hidden="false" customHeight="true" outlineLevel="0" collapsed="false">
      <c r="A63" s="4" t="s">
        <v>56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customFormat="false" ht="23" hidden="false" customHeight="true" outlineLevel="0" collapsed="false">
      <c r="A64" s="1" t="s">
        <v>57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customFormat="false" ht="23" hidden="false" customHeight="true" outlineLevel="0" collapsed="false">
      <c r="A65" s="1" t="s">
        <v>58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customFormat="false" ht="23" hidden="false" customHeight="true" outlineLevel="0" collapsed="false">
      <c r="A66" s="1" t="s">
        <v>59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customFormat="false" ht="23" hidden="false" customHeight="true" outlineLevel="0" collapsed="false">
      <c r="A67" s="1" t="s">
        <v>60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customFormat="false" ht="23" hidden="false" customHeight="true" outlineLevel="0" collapsed="false">
      <c r="A68" s="1" t="s">
        <v>61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customFormat="false" ht="23" hidden="false" customHeight="true" outlineLevel="0" collapsed="false">
      <c r="A69" s="1" t="s">
        <v>62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customFormat="false" ht="23" hidden="false" customHeight="true" outlineLevel="0" collapsed="false">
      <c r="A70" s="1" t="s">
        <v>63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customFormat="false" ht="23" hidden="false" customHeight="true" outlineLevel="0" collapsed="false">
      <c r="A71" s="1" t="s">
        <v>64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customFormat="false" ht="23" hidden="false" customHeight="true" outlineLevel="0" collapsed="false">
      <c r="A72" s="4" t="s">
        <v>65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</sheetData>
  <mergeCells count="1">
    <mergeCell ref="A2:H2"/>
  </mergeCells>
  <conditionalFormatting sqref="J8:L57">
    <cfRule type="expression" priority="2" aboveAverage="0" equalAverage="0" bottom="0" percent="0" rank="0" text="" dxfId="2">
      <formula>AND($J8&lt;&gt;"",$J8&lt;&gt;"確認済み")</formula>
    </cfRule>
  </conditionalFormatting>
  <dataValidations count="1">
    <dataValidation allowBlank="false" errorStyle="stop" operator="between" showDropDown="false" showErrorMessage="false" showInputMessage="false" sqref="C8:C57" type="list">
      <formula1>"未確認,一致確認,対象外"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0" width="22"/>
    <col collapsed="false" customWidth="true" hidden="false" outlineLevel="0" max="3" min="3" style="0" width="20"/>
    <col collapsed="false" customWidth="true" hidden="false" outlineLevel="0" max="4" min="4" style="0" width="22"/>
    <col collapsed="false" customWidth="true" hidden="false" outlineLevel="0" max="5" min="5" style="0" width="43"/>
    <col collapsed="false" customWidth="true" hidden="false" outlineLevel="0" max="6" min="6" style="0" width="16"/>
    <col collapsed="false" customWidth="true" hidden="false" outlineLevel="0" max="7" min="7" style="0" width="20"/>
    <col collapsed="false" customWidth="true" hidden="false" outlineLevel="0" max="8" min="8" style="0" width="19"/>
  </cols>
  <sheetData>
    <row r="1" customFormat="false" ht="23" hidden="false" customHeight="true" outlineLevel="0" collapsed="false">
      <c r="A1" s="1"/>
      <c r="B1" s="1"/>
      <c r="C1" s="1"/>
      <c r="D1" s="1"/>
      <c r="E1" s="1"/>
      <c r="F1" s="1"/>
      <c r="G1" s="1"/>
      <c r="H1" s="1"/>
    </row>
    <row r="2" customFormat="false" ht="30" hidden="false" customHeight="true" outlineLevel="0" collapsed="false">
      <c r="A2" s="12" t="s">
        <v>66</v>
      </c>
      <c r="B2" s="12"/>
      <c r="C2" s="12"/>
      <c r="D2" s="12"/>
      <c r="E2" s="12"/>
      <c r="F2" s="12"/>
      <c r="G2" s="12"/>
      <c r="H2" s="12"/>
    </row>
    <row r="3" customFormat="false" ht="23" hidden="false" customHeight="true" outlineLevel="0" collapsed="false">
      <c r="A3" s="1" t="s">
        <v>67</v>
      </c>
      <c r="B3" s="1"/>
      <c r="C3" s="1"/>
      <c r="D3" s="1"/>
      <c r="E3" s="1"/>
      <c r="F3" s="1"/>
      <c r="G3" s="1"/>
      <c r="H3" s="1"/>
    </row>
    <row r="4" customFormat="false" ht="23" hidden="false" customHeight="true" outlineLevel="0" collapsed="false">
      <c r="A4" s="1"/>
      <c r="B4" s="1"/>
      <c r="C4" s="1"/>
      <c r="D4" s="1"/>
      <c r="E4" s="1"/>
      <c r="F4" s="1"/>
      <c r="G4" s="1"/>
      <c r="H4" s="1"/>
    </row>
    <row r="5" customFormat="false" ht="23" hidden="false" customHeight="true" outlineLevel="0" collapsed="false">
      <c r="A5" s="1" t="s">
        <v>68</v>
      </c>
      <c r="B5" s="1"/>
      <c r="C5" s="1"/>
      <c r="D5" s="1"/>
      <c r="E5" s="1"/>
      <c r="F5" s="1"/>
      <c r="G5" s="1"/>
      <c r="H5" s="1"/>
    </row>
    <row r="6" customFormat="false" ht="23" hidden="false" customHeight="true" outlineLevel="0" collapsed="false">
      <c r="A6" s="1"/>
      <c r="B6" s="1"/>
      <c r="C6" s="1"/>
      <c r="D6" s="1"/>
      <c r="E6" s="1"/>
      <c r="F6" s="1"/>
      <c r="G6" s="1"/>
      <c r="H6" s="1"/>
    </row>
    <row r="7" customFormat="false" ht="38" hidden="false" customHeight="true" outlineLevel="0" collapsed="false">
      <c r="A7" s="7" t="s">
        <v>69</v>
      </c>
      <c r="B7" s="7" t="s">
        <v>70</v>
      </c>
      <c r="C7" s="7" t="s">
        <v>71</v>
      </c>
      <c r="D7" s="7" t="s">
        <v>72</v>
      </c>
      <c r="E7" s="7" t="s">
        <v>34</v>
      </c>
      <c r="F7" s="7" t="s">
        <v>35</v>
      </c>
      <c r="G7" s="7" t="s">
        <v>36</v>
      </c>
      <c r="H7" s="1"/>
    </row>
    <row r="8" customFormat="false" ht="30" hidden="false" customHeight="true" outlineLevel="0" collapsed="false">
      <c r="A8" s="13" t="s">
        <v>73</v>
      </c>
      <c r="B8" s="13" t="s">
        <v>38</v>
      </c>
      <c r="C8" s="14" t="s">
        <v>74</v>
      </c>
      <c r="D8" s="3" t="n">
        <v>46310</v>
      </c>
      <c r="E8" s="1" t="str">
        <f aca="false">IF(COUNTA(A8:D8)=0,"",IF(NOT(AND(ISTEXT(A8),LEN(A8)=8,EXACT(LEFT(A8,4),"MST-"),ISNUMBER(FIND(MID(A8,5,1)&amp;"x","0x1x2x3x4x5x6x7x8x9x")),ISNUMBER(FIND(MID(A8,6,1)&amp;"x","0x1x2x3x4x5x6x7x8x9x")),ISNUMBER(FIND(MID(A8,7,1)&amp;"x","0x1x2x3x4x5x6x7x8x9x")),ISNUMBER(FIND(MID(A8,8,1)&amp;"x","0x1x2x3x4x5x6x7x8x9x")))),"マスター行IDの形式を確認",IF(COUNTIFS($A$8:$A$57,A8)&gt;1,"マスター行IDが重複",IF(NOT(AND(ISTEXT(B8),LEN(B8)=8,EXACT(LEFT(B8,4),"CUS-"),ISNUMBER(FIND(MID(B8,5,1)&amp;"x","0x1x2x3x4x5x6x7x8x9x")),ISNUMBER(FIND(MID(B8,6,1)&amp;"x","0x1x2x3x4x5x6x7x8x9x")),ISNUMBER(FIND(MID(B8,7,1)&amp;"x","0x1x2x3x4x5x6x7x8x9x")),ISNUMBER(FIND(MID(B8,8,1)&amp;"x","0x1x2x3x4x5x6x7x8x9x")))),"顧客IDの形式を確認",IF(NOT(OR(C8="有効",C8="保留",C8="終了",C8="未確認")),"台帳区分を確認",IF(NOT(IF(ISNUMBER(D8),AND(D8&gt;=43831,D8&lt;73051,D8=INT(D8)),FALSE())),"記録確認日は時刻なしで必須",IF(D8&gt;照合結果!$B$3,"記録確認日が基準日より後","確認済み")))))))</f>
        <v>確認済み</v>
      </c>
      <c r="F8" s="1" t="n">
        <f aca="false">IF(E8="","",IF(E8="確認済み",0,1))</f>
        <v>0</v>
      </c>
      <c r="G8" s="1" t="n">
        <f aca="false">IF(E8&lt;&gt;IF(COUNTA(A8:D8)=0,"",IF(NOT(AND(ISTEXT(A8),LEN(A8)=8,EXACT(LEFT(A8,4),"MST-"),ISNUMBER(FIND(MID(A8,5,1)&amp;"x","0x1x2x3x4x5x6x7x8x9x")),ISNUMBER(FIND(MID(A8,6,1)&amp;"x","0x1x2x3x4x5x6x7x8x9x")),ISNUMBER(FIND(MID(A8,7,1)&amp;"x","0x1x2x3x4x5x6x7x8x9x")),ISNUMBER(FIND(MID(A8,8,1)&amp;"x","0x1x2x3x4x5x6x7x8x9x")))),"マスター行IDの形式を確認",IF(COUNTIFS($A$8:$A$57,A8)&gt;1,"マスター行IDが重複",IF(NOT(AND(ISTEXT(B8),LEN(B8)=8,EXACT(LEFT(B8,4),"CUS-"),ISNUMBER(FIND(MID(B8,5,1)&amp;"x","0x1x2x3x4x5x6x7x8x9x")),ISNUMBER(FIND(MID(B8,6,1)&amp;"x","0x1x2x3x4x5x6x7x8x9x")),ISNUMBER(FIND(MID(B8,7,1)&amp;"x","0x1x2x3x4x5x6x7x8x9x")),ISNUMBER(FIND(MID(B8,8,1)&amp;"x","0x1x2x3x4x5x6x7x8x9x")))),"顧客IDの形式を確認",IF(NOT(OR(C8="有効",C8="保留",C8="終了",C8="未確認")),"台帳区分を確認",IF(NOT(IF(ISNUMBER(D8),AND(D8&gt;=43831,D8&lt;73051,D8=INT(D8)),FALSE())),"記録確認日は時刻なしで必須",IF(D8&gt;照合結果!$B$3,"記録確認日が基準日より後","確認済み"))))))),1,IF(COUNTA(A8:D8)=0,IF(F8="",0,1),IF(AND(ISNUMBER(F8),F8=IF(E8="確認済み",0,1)),0,1)))</f>
        <v>0</v>
      </c>
      <c r="H8" s="1"/>
    </row>
    <row r="9" customFormat="false" ht="30" hidden="false" customHeight="true" outlineLevel="0" collapsed="false">
      <c r="A9" s="13" t="s">
        <v>75</v>
      </c>
      <c r="B9" s="13" t="s">
        <v>40</v>
      </c>
      <c r="C9" s="14" t="s">
        <v>74</v>
      </c>
      <c r="D9" s="3" t="n">
        <v>46310</v>
      </c>
      <c r="E9" s="1" t="str">
        <f aca="false">IF(COUNTA(A9:D9)=0,"",IF(NOT(AND(ISTEXT(A9),LEN(A9)=8,EXACT(LEFT(A9,4),"MST-"),ISNUMBER(FIND(MID(A9,5,1)&amp;"x","0x1x2x3x4x5x6x7x8x9x")),ISNUMBER(FIND(MID(A9,6,1)&amp;"x","0x1x2x3x4x5x6x7x8x9x")),ISNUMBER(FIND(MID(A9,7,1)&amp;"x","0x1x2x3x4x5x6x7x8x9x")),ISNUMBER(FIND(MID(A9,8,1)&amp;"x","0x1x2x3x4x5x6x7x8x9x")))),"マスター行IDの形式を確認",IF(COUNTIFS($A$8:$A$57,A9)&gt;1,"マスター行IDが重複",IF(NOT(AND(ISTEXT(B9),LEN(B9)=8,EXACT(LEFT(B9,4),"CUS-"),ISNUMBER(FIND(MID(B9,5,1)&amp;"x","0x1x2x3x4x5x6x7x8x9x")),ISNUMBER(FIND(MID(B9,6,1)&amp;"x","0x1x2x3x4x5x6x7x8x9x")),ISNUMBER(FIND(MID(B9,7,1)&amp;"x","0x1x2x3x4x5x6x7x8x9x")),ISNUMBER(FIND(MID(B9,8,1)&amp;"x","0x1x2x3x4x5x6x7x8x9x")))),"顧客IDの形式を確認",IF(NOT(OR(C9="有効",C9="保留",C9="終了",C9="未確認")),"台帳区分を確認",IF(NOT(IF(ISNUMBER(D9),AND(D9&gt;=43831,D9&lt;73051,D9=INT(D9)),FALSE())),"記録確認日は時刻なしで必須",IF(D9&gt;照合結果!$B$3,"記録確認日が基準日より後","確認済み")))))))</f>
        <v>確認済み</v>
      </c>
      <c r="F9" s="1" t="n">
        <f aca="false">IF(E9="","",IF(E9="確認済み",0,1))</f>
        <v>0</v>
      </c>
      <c r="G9" s="1" t="n">
        <f aca="false">IF(E9&lt;&gt;IF(COUNTA(A9:D9)=0,"",IF(NOT(AND(ISTEXT(A9),LEN(A9)=8,EXACT(LEFT(A9,4),"MST-"),ISNUMBER(FIND(MID(A9,5,1)&amp;"x","0x1x2x3x4x5x6x7x8x9x")),ISNUMBER(FIND(MID(A9,6,1)&amp;"x","0x1x2x3x4x5x6x7x8x9x")),ISNUMBER(FIND(MID(A9,7,1)&amp;"x","0x1x2x3x4x5x6x7x8x9x")),ISNUMBER(FIND(MID(A9,8,1)&amp;"x","0x1x2x3x4x5x6x7x8x9x")))),"マスター行IDの形式を確認",IF(COUNTIFS($A$8:$A$57,A9)&gt;1,"マスター行IDが重複",IF(NOT(AND(ISTEXT(B9),LEN(B9)=8,EXACT(LEFT(B9,4),"CUS-"),ISNUMBER(FIND(MID(B9,5,1)&amp;"x","0x1x2x3x4x5x6x7x8x9x")),ISNUMBER(FIND(MID(B9,6,1)&amp;"x","0x1x2x3x4x5x6x7x8x9x")),ISNUMBER(FIND(MID(B9,7,1)&amp;"x","0x1x2x3x4x5x6x7x8x9x")),ISNUMBER(FIND(MID(B9,8,1)&amp;"x","0x1x2x3x4x5x6x7x8x9x")))),"顧客IDの形式を確認",IF(NOT(OR(C9="有効",C9="保留",C9="終了",C9="未確認")),"台帳区分を確認",IF(NOT(IF(ISNUMBER(D9),AND(D9&gt;=43831,D9&lt;73051,D9=INT(D9)),FALSE())),"記録確認日は時刻なしで必須",IF(D9&gt;照合結果!$B$3,"記録確認日が基準日より後","確認済み"))))))),1,IF(COUNTA(A9:D9)=0,IF(F9="",0,1),IF(AND(ISNUMBER(F9),F9=IF(E9="確認済み",0,1)),0,1)))</f>
        <v>0</v>
      </c>
      <c r="H9" s="1"/>
    </row>
    <row r="10" customFormat="false" ht="30" hidden="false" customHeight="true" outlineLevel="0" collapsed="false">
      <c r="A10" s="13" t="s">
        <v>76</v>
      </c>
      <c r="B10" s="13" t="s">
        <v>40</v>
      </c>
      <c r="C10" s="14" t="s">
        <v>74</v>
      </c>
      <c r="D10" s="3" t="n">
        <v>46310</v>
      </c>
      <c r="E10" s="1" t="str">
        <f aca="false">IF(COUNTA(A10:D10)=0,"",IF(NOT(AND(ISTEXT(A10),LEN(A10)=8,EXACT(LEFT(A10,4),"MST-"),ISNUMBER(FIND(MID(A10,5,1)&amp;"x","0x1x2x3x4x5x6x7x8x9x")),ISNUMBER(FIND(MID(A10,6,1)&amp;"x","0x1x2x3x4x5x6x7x8x9x")),ISNUMBER(FIND(MID(A10,7,1)&amp;"x","0x1x2x3x4x5x6x7x8x9x")),ISNUMBER(FIND(MID(A10,8,1)&amp;"x","0x1x2x3x4x5x6x7x8x9x")))),"マスター行IDの形式を確認",IF(COUNTIFS($A$8:$A$57,A10)&gt;1,"マスター行IDが重複",IF(NOT(AND(ISTEXT(B10),LEN(B10)=8,EXACT(LEFT(B10,4),"CUS-"),ISNUMBER(FIND(MID(B10,5,1)&amp;"x","0x1x2x3x4x5x6x7x8x9x")),ISNUMBER(FIND(MID(B10,6,1)&amp;"x","0x1x2x3x4x5x6x7x8x9x")),ISNUMBER(FIND(MID(B10,7,1)&amp;"x","0x1x2x3x4x5x6x7x8x9x")),ISNUMBER(FIND(MID(B10,8,1)&amp;"x","0x1x2x3x4x5x6x7x8x9x")))),"顧客IDの形式を確認",IF(NOT(OR(C10="有効",C10="保留",C10="終了",C10="未確認")),"台帳区分を確認",IF(NOT(IF(ISNUMBER(D10),AND(D10&gt;=43831,D10&lt;73051,D10=INT(D10)),FALSE())),"記録確認日は時刻なしで必須",IF(D10&gt;照合結果!$B$3,"記録確認日が基準日より後","確認済み")))))))</f>
        <v>確認済み</v>
      </c>
      <c r="F10" s="1" t="n">
        <f aca="false">IF(E10="","",IF(E10="確認済み",0,1))</f>
        <v>0</v>
      </c>
      <c r="G10" s="1" t="n">
        <f aca="false">IF(E10&lt;&gt;IF(COUNTA(A10:D10)=0,"",IF(NOT(AND(ISTEXT(A10),LEN(A10)=8,EXACT(LEFT(A10,4),"MST-"),ISNUMBER(FIND(MID(A10,5,1)&amp;"x","0x1x2x3x4x5x6x7x8x9x")),ISNUMBER(FIND(MID(A10,6,1)&amp;"x","0x1x2x3x4x5x6x7x8x9x")),ISNUMBER(FIND(MID(A10,7,1)&amp;"x","0x1x2x3x4x5x6x7x8x9x")),ISNUMBER(FIND(MID(A10,8,1)&amp;"x","0x1x2x3x4x5x6x7x8x9x")))),"マスター行IDの形式を確認",IF(COUNTIFS($A$8:$A$57,A10)&gt;1,"マスター行IDが重複",IF(NOT(AND(ISTEXT(B10),LEN(B10)=8,EXACT(LEFT(B10,4),"CUS-"),ISNUMBER(FIND(MID(B10,5,1)&amp;"x","0x1x2x3x4x5x6x7x8x9x")),ISNUMBER(FIND(MID(B10,6,1)&amp;"x","0x1x2x3x4x5x6x7x8x9x")),ISNUMBER(FIND(MID(B10,7,1)&amp;"x","0x1x2x3x4x5x6x7x8x9x")),ISNUMBER(FIND(MID(B10,8,1)&amp;"x","0x1x2x3x4x5x6x7x8x9x")))),"顧客IDの形式を確認",IF(NOT(OR(C10="有効",C10="保留",C10="終了",C10="未確認")),"台帳区分を確認",IF(NOT(IF(ISNUMBER(D10),AND(D10&gt;=43831,D10&lt;73051,D10=INT(D10)),FALSE())),"記録確認日は時刻なしで必須",IF(D10&gt;照合結果!$B$3,"記録確認日が基準日より後","確認済み"))))))),1,IF(COUNTA(A10:D10)=0,IF(F10="",0,1),IF(AND(ISNUMBER(F10),F10=IF(E10="確認済み",0,1)),0,1)))</f>
        <v>0</v>
      </c>
      <c r="H10" s="1"/>
    </row>
    <row r="11" customFormat="false" ht="30" hidden="false" customHeight="true" outlineLevel="0" collapsed="false">
      <c r="A11" s="13" t="s">
        <v>77</v>
      </c>
      <c r="B11" s="13" t="s">
        <v>45</v>
      </c>
      <c r="C11" s="14" t="s">
        <v>78</v>
      </c>
      <c r="D11" s="3" t="n">
        <v>46310</v>
      </c>
      <c r="E11" s="1" t="str">
        <f aca="false">IF(COUNTA(A11:D11)=0,"",IF(NOT(AND(ISTEXT(A11),LEN(A11)=8,EXACT(LEFT(A11,4),"MST-"),ISNUMBER(FIND(MID(A11,5,1)&amp;"x","0x1x2x3x4x5x6x7x8x9x")),ISNUMBER(FIND(MID(A11,6,1)&amp;"x","0x1x2x3x4x5x6x7x8x9x")),ISNUMBER(FIND(MID(A11,7,1)&amp;"x","0x1x2x3x4x5x6x7x8x9x")),ISNUMBER(FIND(MID(A11,8,1)&amp;"x","0x1x2x3x4x5x6x7x8x9x")))),"マスター行IDの形式を確認",IF(COUNTIFS($A$8:$A$57,A11)&gt;1,"マスター行IDが重複",IF(NOT(AND(ISTEXT(B11),LEN(B11)=8,EXACT(LEFT(B11,4),"CUS-"),ISNUMBER(FIND(MID(B11,5,1)&amp;"x","0x1x2x3x4x5x6x7x8x9x")),ISNUMBER(FIND(MID(B11,6,1)&amp;"x","0x1x2x3x4x5x6x7x8x9x")),ISNUMBER(FIND(MID(B11,7,1)&amp;"x","0x1x2x3x4x5x6x7x8x9x")),ISNUMBER(FIND(MID(B11,8,1)&amp;"x","0x1x2x3x4x5x6x7x8x9x")))),"顧客IDの形式を確認",IF(NOT(OR(C11="有効",C11="保留",C11="終了",C11="未確認")),"台帳区分を確認",IF(NOT(IF(ISNUMBER(D11),AND(D11&gt;=43831,D11&lt;73051,D11=INT(D11)),FALSE())),"記録確認日は時刻なしで必須",IF(D11&gt;照合結果!$B$3,"記録確認日が基準日より後","確認済み")))))))</f>
        <v>確認済み</v>
      </c>
      <c r="F11" s="1" t="n">
        <f aca="false">IF(E11="","",IF(E11="確認済み",0,1))</f>
        <v>0</v>
      </c>
      <c r="G11" s="1" t="n">
        <f aca="false">IF(E11&lt;&gt;IF(COUNTA(A11:D11)=0,"",IF(NOT(AND(ISTEXT(A11),LEN(A11)=8,EXACT(LEFT(A11,4),"MST-"),ISNUMBER(FIND(MID(A11,5,1)&amp;"x","0x1x2x3x4x5x6x7x8x9x")),ISNUMBER(FIND(MID(A11,6,1)&amp;"x","0x1x2x3x4x5x6x7x8x9x")),ISNUMBER(FIND(MID(A11,7,1)&amp;"x","0x1x2x3x4x5x6x7x8x9x")),ISNUMBER(FIND(MID(A11,8,1)&amp;"x","0x1x2x3x4x5x6x7x8x9x")))),"マスター行IDの形式を確認",IF(COUNTIFS($A$8:$A$57,A11)&gt;1,"マスター行IDが重複",IF(NOT(AND(ISTEXT(B11),LEN(B11)=8,EXACT(LEFT(B11,4),"CUS-"),ISNUMBER(FIND(MID(B11,5,1)&amp;"x","0x1x2x3x4x5x6x7x8x9x")),ISNUMBER(FIND(MID(B11,6,1)&amp;"x","0x1x2x3x4x5x6x7x8x9x")),ISNUMBER(FIND(MID(B11,7,1)&amp;"x","0x1x2x3x4x5x6x7x8x9x")),ISNUMBER(FIND(MID(B11,8,1)&amp;"x","0x1x2x3x4x5x6x7x8x9x")))),"顧客IDの形式を確認",IF(NOT(OR(C11="有効",C11="保留",C11="終了",C11="未確認")),"台帳区分を確認",IF(NOT(IF(ISNUMBER(D11),AND(D11&gt;=43831,D11&lt;73051,D11=INT(D11)),FALSE())),"記録確認日は時刻なしで必須",IF(D11&gt;照合結果!$B$3,"記録確認日が基準日より後","確認済み"))))))),1,IF(COUNTA(A11:D11)=0,IF(F11="",0,1),IF(AND(ISNUMBER(F11),F11=IF(E11="確認済み",0,1)),0,1)))</f>
        <v>0</v>
      </c>
      <c r="H11" s="1"/>
    </row>
    <row r="12" customFormat="false" ht="30" hidden="false" customHeight="true" outlineLevel="0" collapsed="false">
      <c r="A12" s="13" t="s">
        <v>49</v>
      </c>
      <c r="B12" s="13" t="s">
        <v>47</v>
      </c>
      <c r="C12" s="14" t="s">
        <v>74</v>
      </c>
      <c r="D12" s="3" t="n">
        <v>46310</v>
      </c>
      <c r="E12" s="1" t="str">
        <f aca="false">IF(COUNTA(A12:D12)=0,"",IF(NOT(AND(ISTEXT(A12),LEN(A12)=8,EXACT(LEFT(A12,4),"MST-"),ISNUMBER(FIND(MID(A12,5,1)&amp;"x","0x1x2x3x4x5x6x7x8x9x")),ISNUMBER(FIND(MID(A12,6,1)&amp;"x","0x1x2x3x4x5x6x7x8x9x")),ISNUMBER(FIND(MID(A12,7,1)&amp;"x","0x1x2x3x4x5x6x7x8x9x")),ISNUMBER(FIND(MID(A12,8,1)&amp;"x","0x1x2x3x4x5x6x7x8x9x")))),"マスター行IDの形式を確認",IF(COUNTIFS($A$8:$A$57,A12)&gt;1,"マスター行IDが重複",IF(NOT(AND(ISTEXT(B12),LEN(B12)=8,EXACT(LEFT(B12,4),"CUS-"),ISNUMBER(FIND(MID(B12,5,1)&amp;"x","0x1x2x3x4x5x6x7x8x9x")),ISNUMBER(FIND(MID(B12,6,1)&amp;"x","0x1x2x3x4x5x6x7x8x9x")),ISNUMBER(FIND(MID(B12,7,1)&amp;"x","0x1x2x3x4x5x6x7x8x9x")),ISNUMBER(FIND(MID(B12,8,1)&amp;"x","0x1x2x3x4x5x6x7x8x9x")))),"顧客IDの形式を確認",IF(NOT(OR(C12="有効",C12="保留",C12="終了",C12="未確認")),"台帳区分を確認",IF(NOT(IF(ISNUMBER(D12),AND(D12&gt;=43831,D12&lt;73051,D12=INT(D12)),FALSE())),"記録確認日は時刻なしで必須",IF(D12&gt;照合結果!$B$3,"記録確認日が基準日より後","確認済み")))))))</f>
        <v>確認済み</v>
      </c>
      <c r="F12" s="1" t="n">
        <f aca="false">IF(E12="","",IF(E12="確認済み",0,1))</f>
        <v>0</v>
      </c>
      <c r="G12" s="1" t="n">
        <f aca="false">IF(E12&lt;&gt;IF(COUNTA(A12:D12)=0,"",IF(NOT(AND(ISTEXT(A12),LEN(A12)=8,EXACT(LEFT(A12,4),"MST-"),ISNUMBER(FIND(MID(A12,5,1)&amp;"x","0x1x2x3x4x5x6x7x8x9x")),ISNUMBER(FIND(MID(A12,6,1)&amp;"x","0x1x2x3x4x5x6x7x8x9x")),ISNUMBER(FIND(MID(A12,7,1)&amp;"x","0x1x2x3x4x5x6x7x8x9x")),ISNUMBER(FIND(MID(A12,8,1)&amp;"x","0x1x2x3x4x5x6x7x8x9x")))),"マスター行IDの形式を確認",IF(COUNTIFS($A$8:$A$57,A12)&gt;1,"マスター行IDが重複",IF(NOT(AND(ISTEXT(B12),LEN(B12)=8,EXACT(LEFT(B12,4),"CUS-"),ISNUMBER(FIND(MID(B12,5,1)&amp;"x","0x1x2x3x4x5x6x7x8x9x")),ISNUMBER(FIND(MID(B12,6,1)&amp;"x","0x1x2x3x4x5x6x7x8x9x")),ISNUMBER(FIND(MID(B12,7,1)&amp;"x","0x1x2x3x4x5x6x7x8x9x")),ISNUMBER(FIND(MID(B12,8,1)&amp;"x","0x1x2x3x4x5x6x7x8x9x")))),"顧客IDの形式を確認",IF(NOT(OR(C12="有効",C12="保留",C12="終了",C12="未確認")),"台帳区分を確認",IF(NOT(IF(ISNUMBER(D12),AND(D12&gt;=43831,D12&lt;73051,D12=INT(D12)),FALSE())),"記録確認日は時刻なしで必須",IF(D12&gt;照合結果!$B$3,"記録確認日が基準日より後","確認済み"))))))),1,IF(COUNTA(A12:D12)=0,IF(F12="",0,1),IF(AND(ISNUMBER(F12),F12=IF(E12="確認済み",0,1)),0,1)))</f>
        <v>0</v>
      </c>
      <c r="H12" s="1"/>
    </row>
    <row r="13" customFormat="false" ht="30" hidden="false" customHeight="true" outlineLevel="0" collapsed="false">
      <c r="A13" s="13" t="s">
        <v>79</v>
      </c>
      <c r="B13" s="13" t="s">
        <v>51</v>
      </c>
      <c r="C13" s="14" t="s">
        <v>80</v>
      </c>
      <c r="D13" s="3" t="n">
        <v>46310</v>
      </c>
      <c r="E13" s="1" t="str">
        <f aca="false">IF(COUNTA(A13:D13)=0,"",IF(NOT(AND(ISTEXT(A13),LEN(A13)=8,EXACT(LEFT(A13,4),"MST-"),ISNUMBER(FIND(MID(A13,5,1)&amp;"x","0x1x2x3x4x5x6x7x8x9x")),ISNUMBER(FIND(MID(A13,6,1)&amp;"x","0x1x2x3x4x5x6x7x8x9x")),ISNUMBER(FIND(MID(A13,7,1)&amp;"x","0x1x2x3x4x5x6x7x8x9x")),ISNUMBER(FIND(MID(A13,8,1)&amp;"x","0x1x2x3x4x5x6x7x8x9x")))),"マスター行IDの形式を確認",IF(COUNTIFS($A$8:$A$57,A13)&gt;1,"マスター行IDが重複",IF(NOT(AND(ISTEXT(B13),LEN(B13)=8,EXACT(LEFT(B13,4),"CUS-"),ISNUMBER(FIND(MID(B13,5,1)&amp;"x","0x1x2x3x4x5x6x7x8x9x")),ISNUMBER(FIND(MID(B13,6,1)&amp;"x","0x1x2x3x4x5x6x7x8x9x")),ISNUMBER(FIND(MID(B13,7,1)&amp;"x","0x1x2x3x4x5x6x7x8x9x")),ISNUMBER(FIND(MID(B13,8,1)&amp;"x","0x1x2x3x4x5x6x7x8x9x")))),"顧客IDの形式を確認",IF(NOT(OR(C13="有効",C13="保留",C13="終了",C13="未確認")),"台帳区分を確認",IF(NOT(IF(ISNUMBER(D13),AND(D13&gt;=43831,D13&lt;73051,D13=INT(D13)),FALSE())),"記録確認日は時刻なしで必須",IF(D13&gt;照合結果!$B$3,"記録確認日が基準日より後","確認済み")))))))</f>
        <v>確認済み</v>
      </c>
      <c r="F13" s="1" t="n">
        <f aca="false">IF(E13="","",IF(E13="確認済み",0,1))</f>
        <v>0</v>
      </c>
      <c r="G13" s="1" t="n">
        <f aca="false">IF(E13&lt;&gt;IF(COUNTA(A13:D13)=0,"",IF(NOT(AND(ISTEXT(A13),LEN(A13)=8,EXACT(LEFT(A13,4),"MST-"),ISNUMBER(FIND(MID(A13,5,1)&amp;"x","0x1x2x3x4x5x6x7x8x9x")),ISNUMBER(FIND(MID(A13,6,1)&amp;"x","0x1x2x3x4x5x6x7x8x9x")),ISNUMBER(FIND(MID(A13,7,1)&amp;"x","0x1x2x3x4x5x6x7x8x9x")),ISNUMBER(FIND(MID(A13,8,1)&amp;"x","0x1x2x3x4x5x6x7x8x9x")))),"マスター行IDの形式を確認",IF(COUNTIFS($A$8:$A$57,A13)&gt;1,"マスター行IDが重複",IF(NOT(AND(ISTEXT(B13),LEN(B13)=8,EXACT(LEFT(B13,4),"CUS-"),ISNUMBER(FIND(MID(B13,5,1)&amp;"x","0x1x2x3x4x5x6x7x8x9x")),ISNUMBER(FIND(MID(B13,6,1)&amp;"x","0x1x2x3x4x5x6x7x8x9x")),ISNUMBER(FIND(MID(B13,7,1)&amp;"x","0x1x2x3x4x5x6x7x8x9x")),ISNUMBER(FIND(MID(B13,8,1)&amp;"x","0x1x2x3x4x5x6x7x8x9x")))),"顧客IDの形式を確認",IF(NOT(OR(C13="有効",C13="保留",C13="終了",C13="未確認")),"台帳区分を確認",IF(NOT(IF(ISNUMBER(D13),AND(D13&gt;=43831,D13&lt;73051,D13=INT(D13)),FALSE())),"記録確認日は時刻なしで必須",IF(D13&gt;照合結果!$B$3,"記録確認日が基準日より後","確認済み"))))))),1,IF(COUNTA(A13:D13)=0,IF(F13="",0,1),IF(AND(ISNUMBER(F13),F13=IF(E13="確認済み",0,1)),0,1)))</f>
        <v>0</v>
      </c>
      <c r="H13" s="1"/>
    </row>
    <row r="14" customFormat="false" ht="30" hidden="false" customHeight="true" outlineLevel="0" collapsed="false">
      <c r="A14" s="13" t="s">
        <v>81</v>
      </c>
      <c r="B14" s="13" t="s">
        <v>82</v>
      </c>
      <c r="C14" s="14" t="s">
        <v>5</v>
      </c>
      <c r="D14" s="3" t="n">
        <v>46310</v>
      </c>
      <c r="E14" s="1" t="str">
        <f aca="false">IF(COUNTA(A14:D14)=0,"",IF(NOT(AND(ISTEXT(A14),LEN(A14)=8,EXACT(LEFT(A14,4),"MST-"),ISNUMBER(FIND(MID(A14,5,1)&amp;"x","0x1x2x3x4x5x6x7x8x9x")),ISNUMBER(FIND(MID(A14,6,1)&amp;"x","0x1x2x3x4x5x6x7x8x9x")),ISNUMBER(FIND(MID(A14,7,1)&amp;"x","0x1x2x3x4x5x6x7x8x9x")),ISNUMBER(FIND(MID(A14,8,1)&amp;"x","0x1x2x3x4x5x6x7x8x9x")))),"マスター行IDの形式を確認",IF(COUNTIFS($A$8:$A$57,A14)&gt;1,"マスター行IDが重複",IF(NOT(AND(ISTEXT(B14),LEN(B14)=8,EXACT(LEFT(B14,4),"CUS-"),ISNUMBER(FIND(MID(B14,5,1)&amp;"x","0x1x2x3x4x5x6x7x8x9x")),ISNUMBER(FIND(MID(B14,6,1)&amp;"x","0x1x2x3x4x5x6x7x8x9x")),ISNUMBER(FIND(MID(B14,7,1)&amp;"x","0x1x2x3x4x5x6x7x8x9x")),ISNUMBER(FIND(MID(B14,8,1)&amp;"x","0x1x2x3x4x5x6x7x8x9x")))),"顧客IDの形式を確認",IF(NOT(OR(C14="有効",C14="保留",C14="終了",C14="未確認")),"台帳区分を確認",IF(NOT(IF(ISNUMBER(D14),AND(D14&gt;=43831,D14&lt;73051,D14=INT(D14)),FALSE())),"記録確認日は時刻なしで必須",IF(D14&gt;照合結果!$B$3,"記録確認日が基準日より後","確認済み")))))))</f>
        <v>確認済み</v>
      </c>
      <c r="F14" s="1" t="n">
        <f aca="false">IF(E14="","",IF(E14="確認済み",0,1))</f>
        <v>0</v>
      </c>
      <c r="G14" s="1" t="n">
        <f aca="false">IF(E14&lt;&gt;IF(COUNTA(A14:D14)=0,"",IF(NOT(AND(ISTEXT(A14),LEN(A14)=8,EXACT(LEFT(A14,4),"MST-"),ISNUMBER(FIND(MID(A14,5,1)&amp;"x","0x1x2x3x4x5x6x7x8x9x")),ISNUMBER(FIND(MID(A14,6,1)&amp;"x","0x1x2x3x4x5x6x7x8x9x")),ISNUMBER(FIND(MID(A14,7,1)&amp;"x","0x1x2x3x4x5x6x7x8x9x")),ISNUMBER(FIND(MID(A14,8,1)&amp;"x","0x1x2x3x4x5x6x7x8x9x")))),"マスター行IDの形式を確認",IF(COUNTIFS($A$8:$A$57,A14)&gt;1,"マスター行IDが重複",IF(NOT(AND(ISTEXT(B14),LEN(B14)=8,EXACT(LEFT(B14,4),"CUS-"),ISNUMBER(FIND(MID(B14,5,1)&amp;"x","0x1x2x3x4x5x6x7x8x9x")),ISNUMBER(FIND(MID(B14,6,1)&amp;"x","0x1x2x3x4x5x6x7x8x9x")),ISNUMBER(FIND(MID(B14,7,1)&amp;"x","0x1x2x3x4x5x6x7x8x9x")),ISNUMBER(FIND(MID(B14,8,1)&amp;"x","0x1x2x3x4x5x6x7x8x9x")))),"顧客IDの形式を確認",IF(NOT(OR(C14="有効",C14="保留",C14="終了",C14="未確認")),"台帳区分を確認",IF(NOT(IF(ISNUMBER(D14),AND(D14&gt;=43831,D14&lt;73051,D14=INT(D14)),FALSE())),"記録確認日は時刻なしで必須",IF(D14&gt;照合結果!$B$3,"記録確認日が基準日より後","確認済み"))))))),1,IF(COUNTA(A14:D14)=0,IF(F14="",0,1),IF(AND(ISNUMBER(F14),F14=IF(E14="確認済み",0,1)),0,1)))</f>
        <v>0</v>
      </c>
      <c r="H14" s="1"/>
    </row>
    <row r="15" customFormat="false" ht="30" hidden="false" customHeight="true" outlineLevel="0" collapsed="false">
      <c r="A15" s="13"/>
      <c r="B15" s="13"/>
      <c r="C15" s="14"/>
      <c r="D15" s="3"/>
      <c r="E15" s="1" t="str">
        <f aca="false">IF(COUNTA(A15:D15)=0,"",IF(NOT(AND(ISTEXT(A15),LEN(A15)=8,EXACT(LEFT(A15,4),"MST-"),ISNUMBER(FIND(MID(A15,5,1)&amp;"x","0x1x2x3x4x5x6x7x8x9x")),ISNUMBER(FIND(MID(A15,6,1)&amp;"x","0x1x2x3x4x5x6x7x8x9x")),ISNUMBER(FIND(MID(A15,7,1)&amp;"x","0x1x2x3x4x5x6x7x8x9x")),ISNUMBER(FIND(MID(A15,8,1)&amp;"x","0x1x2x3x4x5x6x7x8x9x")))),"マスター行IDの形式を確認",IF(COUNTIFS($A$8:$A$57,A15)&gt;1,"マスター行IDが重複",IF(NOT(AND(ISTEXT(B15),LEN(B15)=8,EXACT(LEFT(B15,4),"CUS-"),ISNUMBER(FIND(MID(B15,5,1)&amp;"x","0x1x2x3x4x5x6x7x8x9x")),ISNUMBER(FIND(MID(B15,6,1)&amp;"x","0x1x2x3x4x5x6x7x8x9x")),ISNUMBER(FIND(MID(B15,7,1)&amp;"x","0x1x2x3x4x5x6x7x8x9x")),ISNUMBER(FIND(MID(B15,8,1)&amp;"x","0x1x2x3x4x5x6x7x8x9x")))),"顧客IDの形式を確認",IF(NOT(OR(C15="有効",C15="保留",C15="終了",C15="未確認")),"台帳区分を確認",IF(NOT(IF(ISNUMBER(D15),AND(D15&gt;=43831,D15&lt;73051,D15=INT(D15)),FALSE())),"記録確認日は時刻なしで必須",IF(D15&gt;照合結果!$B$3,"記録確認日が基準日より後","確認済み")))))))</f>
        <v/>
      </c>
      <c r="F15" s="1" t="str">
        <f aca="false">IF(E15="","",IF(E15="確認済み",0,1))</f>
        <v/>
      </c>
      <c r="G15" s="1" t="n">
        <f aca="false">IF(E15&lt;&gt;IF(COUNTA(A15:D15)=0,"",IF(NOT(AND(ISTEXT(A15),LEN(A15)=8,EXACT(LEFT(A15,4),"MST-"),ISNUMBER(FIND(MID(A15,5,1)&amp;"x","0x1x2x3x4x5x6x7x8x9x")),ISNUMBER(FIND(MID(A15,6,1)&amp;"x","0x1x2x3x4x5x6x7x8x9x")),ISNUMBER(FIND(MID(A15,7,1)&amp;"x","0x1x2x3x4x5x6x7x8x9x")),ISNUMBER(FIND(MID(A15,8,1)&amp;"x","0x1x2x3x4x5x6x7x8x9x")))),"マスター行IDの形式を確認",IF(COUNTIFS($A$8:$A$57,A15)&gt;1,"マスター行IDが重複",IF(NOT(AND(ISTEXT(B15),LEN(B15)=8,EXACT(LEFT(B15,4),"CUS-"),ISNUMBER(FIND(MID(B15,5,1)&amp;"x","0x1x2x3x4x5x6x7x8x9x")),ISNUMBER(FIND(MID(B15,6,1)&amp;"x","0x1x2x3x4x5x6x7x8x9x")),ISNUMBER(FIND(MID(B15,7,1)&amp;"x","0x1x2x3x4x5x6x7x8x9x")),ISNUMBER(FIND(MID(B15,8,1)&amp;"x","0x1x2x3x4x5x6x7x8x9x")))),"顧客IDの形式を確認",IF(NOT(OR(C15="有効",C15="保留",C15="終了",C15="未確認")),"台帳区分を確認",IF(NOT(IF(ISNUMBER(D15),AND(D15&gt;=43831,D15&lt;73051,D15=INT(D15)),FALSE())),"記録確認日は時刻なしで必須",IF(D15&gt;照合結果!$B$3,"記録確認日が基準日より後","確認済み"))))))),1,IF(COUNTA(A15:D15)=0,IF(F15="",0,1),IF(AND(ISNUMBER(F15),F15=IF(E15="確認済み",0,1)),0,1)))</f>
        <v>0</v>
      </c>
      <c r="H15" s="1"/>
    </row>
    <row r="16" customFormat="false" ht="30" hidden="false" customHeight="true" outlineLevel="0" collapsed="false">
      <c r="A16" s="13"/>
      <c r="B16" s="13"/>
      <c r="C16" s="14"/>
      <c r="D16" s="3"/>
      <c r="E16" s="1" t="str">
        <f aca="false">IF(COUNTA(A16:D16)=0,"",IF(NOT(AND(ISTEXT(A16),LEN(A16)=8,EXACT(LEFT(A16,4),"MST-"),ISNUMBER(FIND(MID(A16,5,1)&amp;"x","0x1x2x3x4x5x6x7x8x9x")),ISNUMBER(FIND(MID(A16,6,1)&amp;"x","0x1x2x3x4x5x6x7x8x9x")),ISNUMBER(FIND(MID(A16,7,1)&amp;"x","0x1x2x3x4x5x6x7x8x9x")),ISNUMBER(FIND(MID(A16,8,1)&amp;"x","0x1x2x3x4x5x6x7x8x9x")))),"マスター行IDの形式を確認",IF(COUNTIFS($A$8:$A$57,A16)&gt;1,"マスター行IDが重複",IF(NOT(AND(ISTEXT(B16),LEN(B16)=8,EXACT(LEFT(B16,4),"CUS-"),ISNUMBER(FIND(MID(B16,5,1)&amp;"x","0x1x2x3x4x5x6x7x8x9x")),ISNUMBER(FIND(MID(B16,6,1)&amp;"x","0x1x2x3x4x5x6x7x8x9x")),ISNUMBER(FIND(MID(B16,7,1)&amp;"x","0x1x2x3x4x5x6x7x8x9x")),ISNUMBER(FIND(MID(B16,8,1)&amp;"x","0x1x2x3x4x5x6x7x8x9x")))),"顧客IDの形式を確認",IF(NOT(OR(C16="有効",C16="保留",C16="終了",C16="未確認")),"台帳区分を確認",IF(NOT(IF(ISNUMBER(D16),AND(D16&gt;=43831,D16&lt;73051,D16=INT(D16)),FALSE())),"記録確認日は時刻なしで必須",IF(D16&gt;照合結果!$B$3,"記録確認日が基準日より後","確認済み")))))))</f>
        <v/>
      </c>
      <c r="F16" s="1" t="str">
        <f aca="false">IF(E16="","",IF(E16="確認済み",0,1))</f>
        <v/>
      </c>
      <c r="G16" s="1" t="n">
        <f aca="false">IF(E16&lt;&gt;IF(COUNTA(A16:D16)=0,"",IF(NOT(AND(ISTEXT(A16),LEN(A16)=8,EXACT(LEFT(A16,4),"MST-"),ISNUMBER(FIND(MID(A16,5,1)&amp;"x","0x1x2x3x4x5x6x7x8x9x")),ISNUMBER(FIND(MID(A16,6,1)&amp;"x","0x1x2x3x4x5x6x7x8x9x")),ISNUMBER(FIND(MID(A16,7,1)&amp;"x","0x1x2x3x4x5x6x7x8x9x")),ISNUMBER(FIND(MID(A16,8,1)&amp;"x","0x1x2x3x4x5x6x7x8x9x")))),"マスター行IDの形式を確認",IF(COUNTIFS($A$8:$A$57,A16)&gt;1,"マスター行IDが重複",IF(NOT(AND(ISTEXT(B16),LEN(B16)=8,EXACT(LEFT(B16,4),"CUS-"),ISNUMBER(FIND(MID(B16,5,1)&amp;"x","0x1x2x3x4x5x6x7x8x9x")),ISNUMBER(FIND(MID(B16,6,1)&amp;"x","0x1x2x3x4x5x6x7x8x9x")),ISNUMBER(FIND(MID(B16,7,1)&amp;"x","0x1x2x3x4x5x6x7x8x9x")),ISNUMBER(FIND(MID(B16,8,1)&amp;"x","0x1x2x3x4x5x6x7x8x9x")))),"顧客IDの形式を確認",IF(NOT(OR(C16="有効",C16="保留",C16="終了",C16="未確認")),"台帳区分を確認",IF(NOT(IF(ISNUMBER(D16),AND(D16&gt;=43831,D16&lt;73051,D16=INT(D16)),FALSE())),"記録確認日は時刻なしで必須",IF(D16&gt;照合結果!$B$3,"記録確認日が基準日より後","確認済み"))))))),1,IF(COUNTA(A16:D16)=0,IF(F16="",0,1),IF(AND(ISNUMBER(F16),F16=IF(E16="確認済み",0,1)),0,1)))</f>
        <v>0</v>
      </c>
      <c r="H16" s="1"/>
    </row>
    <row r="17" customFormat="false" ht="30" hidden="false" customHeight="true" outlineLevel="0" collapsed="false">
      <c r="A17" s="13"/>
      <c r="B17" s="13"/>
      <c r="C17" s="14"/>
      <c r="D17" s="3"/>
      <c r="E17" s="1" t="str">
        <f aca="false">IF(COUNTA(A17:D17)=0,"",IF(NOT(AND(ISTEXT(A17),LEN(A17)=8,EXACT(LEFT(A17,4),"MST-"),ISNUMBER(FIND(MID(A17,5,1)&amp;"x","0x1x2x3x4x5x6x7x8x9x")),ISNUMBER(FIND(MID(A17,6,1)&amp;"x","0x1x2x3x4x5x6x7x8x9x")),ISNUMBER(FIND(MID(A17,7,1)&amp;"x","0x1x2x3x4x5x6x7x8x9x")),ISNUMBER(FIND(MID(A17,8,1)&amp;"x","0x1x2x3x4x5x6x7x8x9x")))),"マスター行IDの形式を確認",IF(COUNTIFS($A$8:$A$57,A17)&gt;1,"マスター行IDが重複",IF(NOT(AND(ISTEXT(B17),LEN(B17)=8,EXACT(LEFT(B17,4),"CUS-"),ISNUMBER(FIND(MID(B17,5,1)&amp;"x","0x1x2x3x4x5x6x7x8x9x")),ISNUMBER(FIND(MID(B17,6,1)&amp;"x","0x1x2x3x4x5x6x7x8x9x")),ISNUMBER(FIND(MID(B17,7,1)&amp;"x","0x1x2x3x4x5x6x7x8x9x")),ISNUMBER(FIND(MID(B17,8,1)&amp;"x","0x1x2x3x4x5x6x7x8x9x")))),"顧客IDの形式を確認",IF(NOT(OR(C17="有効",C17="保留",C17="終了",C17="未確認")),"台帳区分を確認",IF(NOT(IF(ISNUMBER(D17),AND(D17&gt;=43831,D17&lt;73051,D17=INT(D17)),FALSE())),"記録確認日は時刻なしで必須",IF(D17&gt;照合結果!$B$3,"記録確認日が基準日より後","確認済み")))))))</f>
        <v/>
      </c>
      <c r="F17" s="1" t="str">
        <f aca="false">IF(E17="","",IF(E17="確認済み",0,1))</f>
        <v/>
      </c>
      <c r="G17" s="1" t="n">
        <f aca="false">IF(E17&lt;&gt;IF(COUNTA(A17:D17)=0,"",IF(NOT(AND(ISTEXT(A17),LEN(A17)=8,EXACT(LEFT(A17,4),"MST-"),ISNUMBER(FIND(MID(A17,5,1)&amp;"x","0x1x2x3x4x5x6x7x8x9x")),ISNUMBER(FIND(MID(A17,6,1)&amp;"x","0x1x2x3x4x5x6x7x8x9x")),ISNUMBER(FIND(MID(A17,7,1)&amp;"x","0x1x2x3x4x5x6x7x8x9x")),ISNUMBER(FIND(MID(A17,8,1)&amp;"x","0x1x2x3x4x5x6x7x8x9x")))),"マスター行IDの形式を確認",IF(COUNTIFS($A$8:$A$57,A17)&gt;1,"マスター行IDが重複",IF(NOT(AND(ISTEXT(B17),LEN(B17)=8,EXACT(LEFT(B17,4),"CUS-"),ISNUMBER(FIND(MID(B17,5,1)&amp;"x","0x1x2x3x4x5x6x7x8x9x")),ISNUMBER(FIND(MID(B17,6,1)&amp;"x","0x1x2x3x4x5x6x7x8x9x")),ISNUMBER(FIND(MID(B17,7,1)&amp;"x","0x1x2x3x4x5x6x7x8x9x")),ISNUMBER(FIND(MID(B17,8,1)&amp;"x","0x1x2x3x4x5x6x7x8x9x")))),"顧客IDの形式を確認",IF(NOT(OR(C17="有効",C17="保留",C17="終了",C17="未確認")),"台帳区分を確認",IF(NOT(IF(ISNUMBER(D17),AND(D17&gt;=43831,D17&lt;73051,D17=INT(D17)),FALSE())),"記録確認日は時刻なしで必須",IF(D17&gt;照合結果!$B$3,"記録確認日が基準日より後","確認済み"))))))),1,IF(COUNTA(A17:D17)=0,IF(F17="",0,1),IF(AND(ISNUMBER(F17),F17=IF(E17="確認済み",0,1)),0,1)))</f>
        <v>0</v>
      </c>
      <c r="H17" s="1"/>
    </row>
    <row r="18" customFormat="false" ht="30" hidden="false" customHeight="true" outlineLevel="0" collapsed="false">
      <c r="A18" s="13"/>
      <c r="B18" s="13"/>
      <c r="C18" s="14"/>
      <c r="D18" s="3"/>
      <c r="E18" s="1" t="str">
        <f aca="false">IF(COUNTA(A18:D18)=0,"",IF(NOT(AND(ISTEXT(A18),LEN(A18)=8,EXACT(LEFT(A18,4),"MST-"),ISNUMBER(FIND(MID(A18,5,1)&amp;"x","0x1x2x3x4x5x6x7x8x9x")),ISNUMBER(FIND(MID(A18,6,1)&amp;"x","0x1x2x3x4x5x6x7x8x9x")),ISNUMBER(FIND(MID(A18,7,1)&amp;"x","0x1x2x3x4x5x6x7x8x9x")),ISNUMBER(FIND(MID(A18,8,1)&amp;"x","0x1x2x3x4x5x6x7x8x9x")))),"マスター行IDの形式を確認",IF(COUNTIFS($A$8:$A$57,A18)&gt;1,"マスター行IDが重複",IF(NOT(AND(ISTEXT(B18),LEN(B18)=8,EXACT(LEFT(B18,4),"CUS-"),ISNUMBER(FIND(MID(B18,5,1)&amp;"x","0x1x2x3x4x5x6x7x8x9x")),ISNUMBER(FIND(MID(B18,6,1)&amp;"x","0x1x2x3x4x5x6x7x8x9x")),ISNUMBER(FIND(MID(B18,7,1)&amp;"x","0x1x2x3x4x5x6x7x8x9x")),ISNUMBER(FIND(MID(B18,8,1)&amp;"x","0x1x2x3x4x5x6x7x8x9x")))),"顧客IDの形式を確認",IF(NOT(OR(C18="有効",C18="保留",C18="終了",C18="未確認")),"台帳区分を確認",IF(NOT(IF(ISNUMBER(D18),AND(D18&gt;=43831,D18&lt;73051,D18=INT(D18)),FALSE())),"記録確認日は時刻なしで必須",IF(D18&gt;照合結果!$B$3,"記録確認日が基準日より後","確認済み")))))))</f>
        <v/>
      </c>
      <c r="F18" s="1" t="str">
        <f aca="false">IF(E18="","",IF(E18="確認済み",0,1))</f>
        <v/>
      </c>
      <c r="G18" s="1" t="n">
        <f aca="false">IF(E18&lt;&gt;IF(COUNTA(A18:D18)=0,"",IF(NOT(AND(ISTEXT(A18),LEN(A18)=8,EXACT(LEFT(A18,4),"MST-"),ISNUMBER(FIND(MID(A18,5,1)&amp;"x","0x1x2x3x4x5x6x7x8x9x")),ISNUMBER(FIND(MID(A18,6,1)&amp;"x","0x1x2x3x4x5x6x7x8x9x")),ISNUMBER(FIND(MID(A18,7,1)&amp;"x","0x1x2x3x4x5x6x7x8x9x")),ISNUMBER(FIND(MID(A18,8,1)&amp;"x","0x1x2x3x4x5x6x7x8x9x")))),"マスター行IDの形式を確認",IF(COUNTIFS($A$8:$A$57,A18)&gt;1,"マスター行IDが重複",IF(NOT(AND(ISTEXT(B18),LEN(B18)=8,EXACT(LEFT(B18,4),"CUS-"),ISNUMBER(FIND(MID(B18,5,1)&amp;"x","0x1x2x3x4x5x6x7x8x9x")),ISNUMBER(FIND(MID(B18,6,1)&amp;"x","0x1x2x3x4x5x6x7x8x9x")),ISNUMBER(FIND(MID(B18,7,1)&amp;"x","0x1x2x3x4x5x6x7x8x9x")),ISNUMBER(FIND(MID(B18,8,1)&amp;"x","0x1x2x3x4x5x6x7x8x9x")))),"顧客IDの形式を確認",IF(NOT(OR(C18="有効",C18="保留",C18="終了",C18="未確認")),"台帳区分を確認",IF(NOT(IF(ISNUMBER(D18),AND(D18&gt;=43831,D18&lt;73051,D18=INT(D18)),FALSE())),"記録確認日は時刻なしで必須",IF(D18&gt;照合結果!$B$3,"記録確認日が基準日より後","確認済み"))))))),1,IF(COUNTA(A18:D18)=0,IF(F18="",0,1),IF(AND(ISNUMBER(F18),F18=IF(E18="確認済み",0,1)),0,1)))</f>
        <v>0</v>
      </c>
      <c r="H18" s="1"/>
    </row>
    <row r="19" customFormat="false" ht="30" hidden="false" customHeight="true" outlineLevel="0" collapsed="false">
      <c r="A19" s="13"/>
      <c r="B19" s="13"/>
      <c r="C19" s="14"/>
      <c r="D19" s="3"/>
      <c r="E19" s="1" t="str">
        <f aca="false">IF(COUNTA(A19:D19)=0,"",IF(NOT(AND(ISTEXT(A19),LEN(A19)=8,EXACT(LEFT(A19,4),"MST-"),ISNUMBER(FIND(MID(A19,5,1)&amp;"x","0x1x2x3x4x5x6x7x8x9x")),ISNUMBER(FIND(MID(A19,6,1)&amp;"x","0x1x2x3x4x5x6x7x8x9x")),ISNUMBER(FIND(MID(A19,7,1)&amp;"x","0x1x2x3x4x5x6x7x8x9x")),ISNUMBER(FIND(MID(A19,8,1)&amp;"x","0x1x2x3x4x5x6x7x8x9x")))),"マスター行IDの形式を確認",IF(COUNTIFS($A$8:$A$57,A19)&gt;1,"マスター行IDが重複",IF(NOT(AND(ISTEXT(B19),LEN(B19)=8,EXACT(LEFT(B19,4),"CUS-"),ISNUMBER(FIND(MID(B19,5,1)&amp;"x","0x1x2x3x4x5x6x7x8x9x")),ISNUMBER(FIND(MID(B19,6,1)&amp;"x","0x1x2x3x4x5x6x7x8x9x")),ISNUMBER(FIND(MID(B19,7,1)&amp;"x","0x1x2x3x4x5x6x7x8x9x")),ISNUMBER(FIND(MID(B19,8,1)&amp;"x","0x1x2x3x4x5x6x7x8x9x")))),"顧客IDの形式を確認",IF(NOT(OR(C19="有効",C19="保留",C19="終了",C19="未確認")),"台帳区分を確認",IF(NOT(IF(ISNUMBER(D19),AND(D19&gt;=43831,D19&lt;73051,D19=INT(D19)),FALSE())),"記録確認日は時刻なしで必須",IF(D19&gt;照合結果!$B$3,"記録確認日が基準日より後","確認済み")))))))</f>
        <v/>
      </c>
      <c r="F19" s="1" t="str">
        <f aca="false">IF(E19="","",IF(E19="確認済み",0,1))</f>
        <v/>
      </c>
      <c r="G19" s="1" t="n">
        <f aca="false">IF(E19&lt;&gt;IF(COUNTA(A19:D19)=0,"",IF(NOT(AND(ISTEXT(A19),LEN(A19)=8,EXACT(LEFT(A19,4),"MST-"),ISNUMBER(FIND(MID(A19,5,1)&amp;"x","0x1x2x3x4x5x6x7x8x9x")),ISNUMBER(FIND(MID(A19,6,1)&amp;"x","0x1x2x3x4x5x6x7x8x9x")),ISNUMBER(FIND(MID(A19,7,1)&amp;"x","0x1x2x3x4x5x6x7x8x9x")),ISNUMBER(FIND(MID(A19,8,1)&amp;"x","0x1x2x3x4x5x6x7x8x9x")))),"マスター行IDの形式を確認",IF(COUNTIFS($A$8:$A$57,A19)&gt;1,"マスター行IDが重複",IF(NOT(AND(ISTEXT(B19),LEN(B19)=8,EXACT(LEFT(B19,4),"CUS-"),ISNUMBER(FIND(MID(B19,5,1)&amp;"x","0x1x2x3x4x5x6x7x8x9x")),ISNUMBER(FIND(MID(B19,6,1)&amp;"x","0x1x2x3x4x5x6x7x8x9x")),ISNUMBER(FIND(MID(B19,7,1)&amp;"x","0x1x2x3x4x5x6x7x8x9x")),ISNUMBER(FIND(MID(B19,8,1)&amp;"x","0x1x2x3x4x5x6x7x8x9x")))),"顧客IDの形式を確認",IF(NOT(OR(C19="有効",C19="保留",C19="終了",C19="未確認")),"台帳区分を確認",IF(NOT(IF(ISNUMBER(D19),AND(D19&gt;=43831,D19&lt;73051,D19=INT(D19)),FALSE())),"記録確認日は時刻なしで必須",IF(D19&gt;照合結果!$B$3,"記録確認日が基準日より後","確認済み"))))))),1,IF(COUNTA(A19:D19)=0,IF(F19="",0,1),IF(AND(ISNUMBER(F19),F19=IF(E19="確認済み",0,1)),0,1)))</f>
        <v>0</v>
      </c>
      <c r="H19" s="1"/>
    </row>
    <row r="20" customFormat="false" ht="30" hidden="false" customHeight="true" outlineLevel="0" collapsed="false">
      <c r="A20" s="13"/>
      <c r="B20" s="13"/>
      <c r="C20" s="14"/>
      <c r="D20" s="3"/>
      <c r="E20" s="1" t="str">
        <f aca="false">IF(COUNTA(A20:D20)=0,"",IF(NOT(AND(ISTEXT(A20),LEN(A20)=8,EXACT(LEFT(A20,4),"MST-"),ISNUMBER(FIND(MID(A20,5,1)&amp;"x","0x1x2x3x4x5x6x7x8x9x")),ISNUMBER(FIND(MID(A20,6,1)&amp;"x","0x1x2x3x4x5x6x7x8x9x")),ISNUMBER(FIND(MID(A20,7,1)&amp;"x","0x1x2x3x4x5x6x7x8x9x")),ISNUMBER(FIND(MID(A20,8,1)&amp;"x","0x1x2x3x4x5x6x7x8x9x")))),"マスター行IDの形式を確認",IF(COUNTIFS($A$8:$A$57,A20)&gt;1,"マスター行IDが重複",IF(NOT(AND(ISTEXT(B20),LEN(B20)=8,EXACT(LEFT(B20,4),"CUS-"),ISNUMBER(FIND(MID(B20,5,1)&amp;"x","0x1x2x3x4x5x6x7x8x9x")),ISNUMBER(FIND(MID(B20,6,1)&amp;"x","0x1x2x3x4x5x6x7x8x9x")),ISNUMBER(FIND(MID(B20,7,1)&amp;"x","0x1x2x3x4x5x6x7x8x9x")),ISNUMBER(FIND(MID(B20,8,1)&amp;"x","0x1x2x3x4x5x6x7x8x9x")))),"顧客IDの形式を確認",IF(NOT(OR(C20="有効",C20="保留",C20="終了",C20="未確認")),"台帳区分を確認",IF(NOT(IF(ISNUMBER(D20),AND(D20&gt;=43831,D20&lt;73051,D20=INT(D20)),FALSE())),"記録確認日は時刻なしで必須",IF(D20&gt;照合結果!$B$3,"記録確認日が基準日より後","確認済み")))))))</f>
        <v/>
      </c>
      <c r="F20" s="1" t="str">
        <f aca="false">IF(E20="","",IF(E20="確認済み",0,1))</f>
        <v/>
      </c>
      <c r="G20" s="1" t="n">
        <f aca="false">IF(E20&lt;&gt;IF(COUNTA(A20:D20)=0,"",IF(NOT(AND(ISTEXT(A20),LEN(A20)=8,EXACT(LEFT(A20,4),"MST-"),ISNUMBER(FIND(MID(A20,5,1)&amp;"x","0x1x2x3x4x5x6x7x8x9x")),ISNUMBER(FIND(MID(A20,6,1)&amp;"x","0x1x2x3x4x5x6x7x8x9x")),ISNUMBER(FIND(MID(A20,7,1)&amp;"x","0x1x2x3x4x5x6x7x8x9x")),ISNUMBER(FIND(MID(A20,8,1)&amp;"x","0x1x2x3x4x5x6x7x8x9x")))),"マスター行IDの形式を確認",IF(COUNTIFS($A$8:$A$57,A20)&gt;1,"マスター行IDが重複",IF(NOT(AND(ISTEXT(B20),LEN(B20)=8,EXACT(LEFT(B20,4),"CUS-"),ISNUMBER(FIND(MID(B20,5,1)&amp;"x","0x1x2x3x4x5x6x7x8x9x")),ISNUMBER(FIND(MID(B20,6,1)&amp;"x","0x1x2x3x4x5x6x7x8x9x")),ISNUMBER(FIND(MID(B20,7,1)&amp;"x","0x1x2x3x4x5x6x7x8x9x")),ISNUMBER(FIND(MID(B20,8,1)&amp;"x","0x1x2x3x4x5x6x7x8x9x")))),"顧客IDの形式を確認",IF(NOT(OR(C20="有効",C20="保留",C20="終了",C20="未確認")),"台帳区分を確認",IF(NOT(IF(ISNUMBER(D20),AND(D20&gt;=43831,D20&lt;73051,D20=INT(D20)),FALSE())),"記録確認日は時刻なしで必須",IF(D20&gt;照合結果!$B$3,"記録確認日が基準日より後","確認済み"))))))),1,IF(COUNTA(A20:D20)=0,IF(F20="",0,1),IF(AND(ISNUMBER(F20),F20=IF(E20="確認済み",0,1)),0,1)))</f>
        <v>0</v>
      </c>
      <c r="H20" s="1"/>
    </row>
    <row r="21" customFormat="false" ht="30" hidden="false" customHeight="true" outlineLevel="0" collapsed="false">
      <c r="A21" s="13"/>
      <c r="B21" s="13"/>
      <c r="C21" s="14"/>
      <c r="D21" s="3"/>
      <c r="E21" s="1" t="str">
        <f aca="false">IF(COUNTA(A21:D21)=0,"",IF(NOT(AND(ISTEXT(A21),LEN(A21)=8,EXACT(LEFT(A21,4),"MST-"),ISNUMBER(FIND(MID(A21,5,1)&amp;"x","0x1x2x3x4x5x6x7x8x9x")),ISNUMBER(FIND(MID(A21,6,1)&amp;"x","0x1x2x3x4x5x6x7x8x9x")),ISNUMBER(FIND(MID(A21,7,1)&amp;"x","0x1x2x3x4x5x6x7x8x9x")),ISNUMBER(FIND(MID(A21,8,1)&amp;"x","0x1x2x3x4x5x6x7x8x9x")))),"マスター行IDの形式を確認",IF(COUNTIFS($A$8:$A$57,A21)&gt;1,"マスター行IDが重複",IF(NOT(AND(ISTEXT(B21),LEN(B21)=8,EXACT(LEFT(B21,4),"CUS-"),ISNUMBER(FIND(MID(B21,5,1)&amp;"x","0x1x2x3x4x5x6x7x8x9x")),ISNUMBER(FIND(MID(B21,6,1)&amp;"x","0x1x2x3x4x5x6x7x8x9x")),ISNUMBER(FIND(MID(B21,7,1)&amp;"x","0x1x2x3x4x5x6x7x8x9x")),ISNUMBER(FIND(MID(B21,8,1)&amp;"x","0x1x2x3x4x5x6x7x8x9x")))),"顧客IDの形式を確認",IF(NOT(OR(C21="有効",C21="保留",C21="終了",C21="未確認")),"台帳区分を確認",IF(NOT(IF(ISNUMBER(D21),AND(D21&gt;=43831,D21&lt;73051,D21=INT(D21)),FALSE())),"記録確認日は時刻なしで必須",IF(D21&gt;照合結果!$B$3,"記録確認日が基準日より後","確認済み")))))))</f>
        <v/>
      </c>
      <c r="F21" s="1" t="str">
        <f aca="false">IF(E21="","",IF(E21="確認済み",0,1))</f>
        <v/>
      </c>
      <c r="G21" s="1" t="n">
        <f aca="false">IF(E21&lt;&gt;IF(COUNTA(A21:D21)=0,"",IF(NOT(AND(ISTEXT(A21),LEN(A21)=8,EXACT(LEFT(A21,4),"MST-"),ISNUMBER(FIND(MID(A21,5,1)&amp;"x","0x1x2x3x4x5x6x7x8x9x")),ISNUMBER(FIND(MID(A21,6,1)&amp;"x","0x1x2x3x4x5x6x7x8x9x")),ISNUMBER(FIND(MID(A21,7,1)&amp;"x","0x1x2x3x4x5x6x7x8x9x")),ISNUMBER(FIND(MID(A21,8,1)&amp;"x","0x1x2x3x4x5x6x7x8x9x")))),"マスター行IDの形式を確認",IF(COUNTIFS($A$8:$A$57,A21)&gt;1,"マスター行IDが重複",IF(NOT(AND(ISTEXT(B21),LEN(B21)=8,EXACT(LEFT(B21,4),"CUS-"),ISNUMBER(FIND(MID(B21,5,1)&amp;"x","0x1x2x3x4x5x6x7x8x9x")),ISNUMBER(FIND(MID(B21,6,1)&amp;"x","0x1x2x3x4x5x6x7x8x9x")),ISNUMBER(FIND(MID(B21,7,1)&amp;"x","0x1x2x3x4x5x6x7x8x9x")),ISNUMBER(FIND(MID(B21,8,1)&amp;"x","0x1x2x3x4x5x6x7x8x9x")))),"顧客IDの形式を確認",IF(NOT(OR(C21="有効",C21="保留",C21="終了",C21="未確認")),"台帳区分を確認",IF(NOT(IF(ISNUMBER(D21),AND(D21&gt;=43831,D21&lt;73051,D21=INT(D21)),FALSE())),"記録確認日は時刻なしで必須",IF(D21&gt;照合結果!$B$3,"記録確認日が基準日より後","確認済み"))))))),1,IF(COUNTA(A21:D21)=0,IF(F21="",0,1),IF(AND(ISNUMBER(F21),F21=IF(E21="確認済み",0,1)),0,1)))</f>
        <v>0</v>
      </c>
      <c r="H21" s="1"/>
    </row>
    <row r="22" customFormat="false" ht="30" hidden="false" customHeight="true" outlineLevel="0" collapsed="false">
      <c r="A22" s="13"/>
      <c r="B22" s="13"/>
      <c r="C22" s="14"/>
      <c r="D22" s="3"/>
      <c r="E22" s="1" t="str">
        <f aca="false">IF(COUNTA(A22:D22)=0,"",IF(NOT(AND(ISTEXT(A22),LEN(A22)=8,EXACT(LEFT(A22,4),"MST-"),ISNUMBER(FIND(MID(A22,5,1)&amp;"x","0x1x2x3x4x5x6x7x8x9x")),ISNUMBER(FIND(MID(A22,6,1)&amp;"x","0x1x2x3x4x5x6x7x8x9x")),ISNUMBER(FIND(MID(A22,7,1)&amp;"x","0x1x2x3x4x5x6x7x8x9x")),ISNUMBER(FIND(MID(A22,8,1)&amp;"x","0x1x2x3x4x5x6x7x8x9x")))),"マスター行IDの形式を確認",IF(COUNTIFS($A$8:$A$57,A22)&gt;1,"マスター行IDが重複",IF(NOT(AND(ISTEXT(B22),LEN(B22)=8,EXACT(LEFT(B22,4),"CUS-"),ISNUMBER(FIND(MID(B22,5,1)&amp;"x","0x1x2x3x4x5x6x7x8x9x")),ISNUMBER(FIND(MID(B22,6,1)&amp;"x","0x1x2x3x4x5x6x7x8x9x")),ISNUMBER(FIND(MID(B22,7,1)&amp;"x","0x1x2x3x4x5x6x7x8x9x")),ISNUMBER(FIND(MID(B22,8,1)&amp;"x","0x1x2x3x4x5x6x7x8x9x")))),"顧客IDの形式を確認",IF(NOT(OR(C22="有効",C22="保留",C22="終了",C22="未確認")),"台帳区分を確認",IF(NOT(IF(ISNUMBER(D22),AND(D22&gt;=43831,D22&lt;73051,D22=INT(D22)),FALSE())),"記録確認日は時刻なしで必須",IF(D22&gt;照合結果!$B$3,"記録確認日が基準日より後","確認済み")))))))</f>
        <v/>
      </c>
      <c r="F22" s="1" t="str">
        <f aca="false">IF(E22="","",IF(E22="確認済み",0,1))</f>
        <v/>
      </c>
      <c r="G22" s="1" t="n">
        <f aca="false">IF(E22&lt;&gt;IF(COUNTA(A22:D22)=0,"",IF(NOT(AND(ISTEXT(A22),LEN(A22)=8,EXACT(LEFT(A22,4),"MST-"),ISNUMBER(FIND(MID(A22,5,1)&amp;"x","0x1x2x3x4x5x6x7x8x9x")),ISNUMBER(FIND(MID(A22,6,1)&amp;"x","0x1x2x3x4x5x6x7x8x9x")),ISNUMBER(FIND(MID(A22,7,1)&amp;"x","0x1x2x3x4x5x6x7x8x9x")),ISNUMBER(FIND(MID(A22,8,1)&amp;"x","0x1x2x3x4x5x6x7x8x9x")))),"マスター行IDの形式を確認",IF(COUNTIFS($A$8:$A$57,A22)&gt;1,"マスター行IDが重複",IF(NOT(AND(ISTEXT(B22),LEN(B22)=8,EXACT(LEFT(B22,4),"CUS-"),ISNUMBER(FIND(MID(B22,5,1)&amp;"x","0x1x2x3x4x5x6x7x8x9x")),ISNUMBER(FIND(MID(B22,6,1)&amp;"x","0x1x2x3x4x5x6x7x8x9x")),ISNUMBER(FIND(MID(B22,7,1)&amp;"x","0x1x2x3x4x5x6x7x8x9x")),ISNUMBER(FIND(MID(B22,8,1)&amp;"x","0x1x2x3x4x5x6x7x8x9x")))),"顧客IDの形式を確認",IF(NOT(OR(C22="有効",C22="保留",C22="終了",C22="未確認")),"台帳区分を確認",IF(NOT(IF(ISNUMBER(D22),AND(D22&gt;=43831,D22&lt;73051,D22=INT(D22)),FALSE())),"記録確認日は時刻なしで必須",IF(D22&gt;照合結果!$B$3,"記録確認日が基準日より後","確認済み"))))))),1,IF(COUNTA(A22:D22)=0,IF(F22="",0,1),IF(AND(ISNUMBER(F22),F22=IF(E22="確認済み",0,1)),0,1)))</f>
        <v>0</v>
      </c>
      <c r="H22" s="1"/>
    </row>
    <row r="23" customFormat="false" ht="30" hidden="false" customHeight="true" outlineLevel="0" collapsed="false">
      <c r="A23" s="13"/>
      <c r="B23" s="13"/>
      <c r="C23" s="14"/>
      <c r="D23" s="3"/>
      <c r="E23" s="1" t="str">
        <f aca="false">IF(COUNTA(A23:D23)=0,"",IF(NOT(AND(ISTEXT(A23),LEN(A23)=8,EXACT(LEFT(A23,4),"MST-"),ISNUMBER(FIND(MID(A23,5,1)&amp;"x","0x1x2x3x4x5x6x7x8x9x")),ISNUMBER(FIND(MID(A23,6,1)&amp;"x","0x1x2x3x4x5x6x7x8x9x")),ISNUMBER(FIND(MID(A23,7,1)&amp;"x","0x1x2x3x4x5x6x7x8x9x")),ISNUMBER(FIND(MID(A23,8,1)&amp;"x","0x1x2x3x4x5x6x7x8x9x")))),"マスター行IDの形式を確認",IF(COUNTIFS($A$8:$A$57,A23)&gt;1,"マスター行IDが重複",IF(NOT(AND(ISTEXT(B23),LEN(B23)=8,EXACT(LEFT(B23,4),"CUS-"),ISNUMBER(FIND(MID(B23,5,1)&amp;"x","0x1x2x3x4x5x6x7x8x9x")),ISNUMBER(FIND(MID(B23,6,1)&amp;"x","0x1x2x3x4x5x6x7x8x9x")),ISNUMBER(FIND(MID(B23,7,1)&amp;"x","0x1x2x3x4x5x6x7x8x9x")),ISNUMBER(FIND(MID(B23,8,1)&amp;"x","0x1x2x3x4x5x6x7x8x9x")))),"顧客IDの形式を確認",IF(NOT(OR(C23="有効",C23="保留",C23="終了",C23="未確認")),"台帳区分を確認",IF(NOT(IF(ISNUMBER(D23),AND(D23&gt;=43831,D23&lt;73051,D23=INT(D23)),FALSE())),"記録確認日は時刻なしで必須",IF(D23&gt;照合結果!$B$3,"記録確認日が基準日より後","確認済み")))))))</f>
        <v/>
      </c>
      <c r="F23" s="1" t="str">
        <f aca="false">IF(E23="","",IF(E23="確認済み",0,1))</f>
        <v/>
      </c>
      <c r="G23" s="1" t="n">
        <f aca="false">IF(E23&lt;&gt;IF(COUNTA(A23:D23)=0,"",IF(NOT(AND(ISTEXT(A23),LEN(A23)=8,EXACT(LEFT(A23,4),"MST-"),ISNUMBER(FIND(MID(A23,5,1)&amp;"x","0x1x2x3x4x5x6x7x8x9x")),ISNUMBER(FIND(MID(A23,6,1)&amp;"x","0x1x2x3x4x5x6x7x8x9x")),ISNUMBER(FIND(MID(A23,7,1)&amp;"x","0x1x2x3x4x5x6x7x8x9x")),ISNUMBER(FIND(MID(A23,8,1)&amp;"x","0x1x2x3x4x5x6x7x8x9x")))),"マスター行IDの形式を確認",IF(COUNTIFS($A$8:$A$57,A23)&gt;1,"マスター行IDが重複",IF(NOT(AND(ISTEXT(B23),LEN(B23)=8,EXACT(LEFT(B23,4),"CUS-"),ISNUMBER(FIND(MID(B23,5,1)&amp;"x","0x1x2x3x4x5x6x7x8x9x")),ISNUMBER(FIND(MID(B23,6,1)&amp;"x","0x1x2x3x4x5x6x7x8x9x")),ISNUMBER(FIND(MID(B23,7,1)&amp;"x","0x1x2x3x4x5x6x7x8x9x")),ISNUMBER(FIND(MID(B23,8,1)&amp;"x","0x1x2x3x4x5x6x7x8x9x")))),"顧客IDの形式を確認",IF(NOT(OR(C23="有効",C23="保留",C23="終了",C23="未確認")),"台帳区分を確認",IF(NOT(IF(ISNUMBER(D23),AND(D23&gt;=43831,D23&lt;73051,D23=INT(D23)),FALSE())),"記録確認日は時刻なしで必須",IF(D23&gt;照合結果!$B$3,"記録確認日が基準日より後","確認済み"))))))),1,IF(COUNTA(A23:D23)=0,IF(F23="",0,1),IF(AND(ISNUMBER(F23),F23=IF(E23="確認済み",0,1)),0,1)))</f>
        <v>0</v>
      </c>
      <c r="H23" s="1"/>
    </row>
    <row r="24" customFormat="false" ht="30" hidden="false" customHeight="true" outlineLevel="0" collapsed="false">
      <c r="A24" s="13"/>
      <c r="B24" s="13"/>
      <c r="C24" s="14"/>
      <c r="D24" s="3"/>
      <c r="E24" s="1" t="str">
        <f aca="false">IF(COUNTA(A24:D24)=0,"",IF(NOT(AND(ISTEXT(A24),LEN(A24)=8,EXACT(LEFT(A24,4),"MST-"),ISNUMBER(FIND(MID(A24,5,1)&amp;"x","0x1x2x3x4x5x6x7x8x9x")),ISNUMBER(FIND(MID(A24,6,1)&amp;"x","0x1x2x3x4x5x6x7x8x9x")),ISNUMBER(FIND(MID(A24,7,1)&amp;"x","0x1x2x3x4x5x6x7x8x9x")),ISNUMBER(FIND(MID(A24,8,1)&amp;"x","0x1x2x3x4x5x6x7x8x9x")))),"マスター行IDの形式を確認",IF(COUNTIFS($A$8:$A$57,A24)&gt;1,"マスター行IDが重複",IF(NOT(AND(ISTEXT(B24),LEN(B24)=8,EXACT(LEFT(B24,4),"CUS-"),ISNUMBER(FIND(MID(B24,5,1)&amp;"x","0x1x2x3x4x5x6x7x8x9x")),ISNUMBER(FIND(MID(B24,6,1)&amp;"x","0x1x2x3x4x5x6x7x8x9x")),ISNUMBER(FIND(MID(B24,7,1)&amp;"x","0x1x2x3x4x5x6x7x8x9x")),ISNUMBER(FIND(MID(B24,8,1)&amp;"x","0x1x2x3x4x5x6x7x8x9x")))),"顧客IDの形式を確認",IF(NOT(OR(C24="有効",C24="保留",C24="終了",C24="未確認")),"台帳区分を確認",IF(NOT(IF(ISNUMBER(D24),AND(D24&gt;=43831,D24&lt;73051,D24=INT(D24)),FALSE())),"記録確認日は時刻なしで必須",IF(D24&gt;照合結果!$B$3,"記録確認日が基準日より後","確認済み")))))))</f>
        <v/>
      </c>
      <c r="F24" s="1" t="str">
        <f aca="false">IF(E24="","",IF(E24="確認済み",0,1))</f>
        <v/>
      </c>
      <c r="G24" s="1" t="n">
        <f aca="false">IF(E24&lt;&gt;IF(COUNTA(A24:D24)=0,"",IF(NOT(AND(ISTEXT(A24),LEN(A24)=8,EXACT(LEFT(A24,4),"MST-"),ISNUMBER(FIND(MID(A24,5,1)&amp;"x","0x1x2x3x4x5x6x7x8x9x")),ISNUMBER(FIND(MID(A24,6,1)&amp;"x","0x1x2x3x4x5x6x7x8x9x")),ISNUMBER(FIND(MID(A24,7,1)&amp;"x","0x1x2x3x4x5x6x7x8x9x")),ISNUMBER(FIND(MID(A24,8,1)&amp;"x","0x1x2x3x4x5x6x7x8x9x")))),"マスター行IDの形式を確認",IF(COUNTIFS($A$8:$A$57,A24)&gt;1,"マスター行IDが重複",IF(NOT(AND(ISTEXT(B24),LEN(B24)=8,EXACT(LEFT(B24,4),"CUS-"),ISNUMBER(FIND(MID(B24,5,1)&amp;"x","0x1x2x3x4x5x6x7x8x9x")),ISNUMBER(FIND(MID(B24,6,1)&amp;"x","0x1x2x3x4x5x6x7x8x9x")),ISNUMBER(FIND(MID(B24,7,1)&amp;"x","0x1x2x3x4x5x6x7x8x9x")),ISNUMBER(FIND(MID(B24,8,1)&amp;"x","0x1x2x3x4x5x6x7x8x9x")))),"顧客IDの形式を確認",IF(NOT(OR(C24="有効",C24="保留",C24="終了",C24="未確認")),"台帳区分を確認",IF(NOT(IF(ISNUMBER(D24),AND(D24&gt;=43831,D24&lt;73051,D24=INT(D24)),FALSE())),"記録確認日は時刻なしで必須",IF(D24&gt;照合結果!$B$3,"記録確認日が基準日より後","確認済み"))))))),1,IF(COUNTA(A24:D24)=0,IF(F24="",0,1),IF(AND(ISNUMBER(F24),F24=IF(E24="確認済み",0,1)),0,1)))</f>
        <v>0</v>
      </c>
      <c r="H24" s="1"/>
    </row>
    <row r="25" customFormat="false" ht="30" hidden="false" customHeight="true" outlineLevel="0" collapsed="false">
      <c r="A25" s="13"/>
      <c r="B25" s="13"/>
      <c r="C25" s="14"/>
      <c r="D25" s="3"/>
      <c r="E25" s="1" t="str">
        <f aca="false">IF(COUNTA(A25:D25)=0,"",IF(NOT(AND(ISTEXT(A25),LEN(A25)=8,EXACT(LEFT(A25,4),"MST-"),ISNUMBER(FIND(MID(A25,5,1)&amp;"x","0x1x2x3x4x5x6x7x8x9x")),ISNUMBER(FIND(MID(A25,6,1)&amp;"x","0x1x2x3x4x5x6x7x8x9x")),ISNUMBER(FIND(MID(A25,7,1)&amp;"x","0x1x2x3x4x5x6x7x8x9x")),ISNUMBER(FIND(MID(A25,8,1)&amp;"x","0x1x2x3x4x5x6x7x8x9x")))),"マスター行IDの形式を確認",IF(COUNTIFS($A$8:$A$57,A25)&gt;1,"マスター行IDが重複",IF(NOT(AND(ISTEXT(B25),LEN(B25)=8,EXACT(LEFT(B25,4),"CUS-"),ISNUMBER(FIND(MID(B25,5,1)&amp;"x","0x1x2x3x4x5x6x7x8x9x")),ISNUMBER(FIND(MID(B25,6,1)&amp;"x","0x1x2x3x4x5x6x7x8x9x")),ISNUMBER(FIND(MID(B25,7,1)&amp;"x","0x1x2x3x4x5x6x7x8x9x")),ISNUMBER(FIND(MID(B25,8,1)&amp;"x","0x1x2x3x4x5x6x7x8x9x")))),"顧客IDの形式を確認",IF(NOT(OR(C25="有効",C25="保留",C25="終了",C25="未確認")),"台帳区分を確認",IF(NOT(IF(ISNUMBER(D25),AND(D25&gt;=43831,D25&lt;73051,D25=INT(D25)),FALSE())),"記録確認日は時刻なしで必須",IF(D25&gt;照合結果!$B$3,"記録確認日が基準日より後","確認済み")))))))</f>
        <v/>
      </c>
      <c r="F25" s="1" t="str">
        <f aca="false">IF(E25="","",IF(E25="確認済み",0,1))</f>
        <v/>
      </c>
      <c r="G25" s="1" t="n">
        <f aca="false">IF(E25&lt;&gt;IF(COUNTA(A25:D25)=0,"",IF(NOT(AND(ISTEXT(A25),LEN(A25)=8,EXACT(LEFT(A25,4),"MST-"),ISNUMBER(FIND(MID(A25,5,1)&amp;"x","0x1x2x3x4x5x6x7x8x9x")),ISNUMBER(FIND(MID(A25,6,1)&amp;"x","0x1x2x3x4x5x6x7x8x9x")),ISNUMBER(FIND(MID(A25,7,1)&amp;"x","0x1x2x3x4x5x6x7x8x9x")),ISNUMBER(FIND(MID(A25,8,1)&amp;"x","0x1x2x3x4x5x6x7x8x9x")))),"マスター行IDの形式を確認",IF(COUNTIFS($A$8:$A$57,A25)&gt;1,"マスター行IDが重複",IF(NOT(AND(ISTEXT(B25),LEN(B25)=8,EXACT(LEFT(B25,4),"CUS-"),ISNUMBER(FIND(MID(B25,5,1)&amp;"x","0x1x2x3x4x5x6x7x8x9x")),ISNUMBER(FIND(MID(B25,6,1)&amp;"x","0x1x2x3x4x5x6x7x8x9x")),ISNUMBER(FIND(MID(B25,7,1)&amp;"x","0x1x2x3x4x5x6x7x8x9x")),ISNUMBER(FIND(MID(B25,8,1)&amp;"x","0x1x2x3x4x5x6x7x8x9x")))),"顧客IDの形式を確認",IF(NOT(OR(C25="有効",C25="保留",C25="終了",C25="未確認")),"台帳区分を確認",IF(NOT(IF(ISNUMBER(D25),AND(D25&gt;=43831,D25&lt;73051,D25=INT(D25)),FALSE())),"記録確認日は時刻なしで必須",IF(D25&gt;照合結果!$B$3,"記録確認日が基準日より後","確認済み"))))))),1,IF(COUNTA(A25:D25)=0,IF(F25="",0,1),IF(AND(ISNUMBER(F25),F25=IF(E25="確認済み",0,1)),0,1)))</f>
        <v>0</v>
      </c>
      <c r="H25" s="1"/>
    </row>
    <row r="26" customFormat="false" ht="30" hidden="false" customHeight="true" outlineLevel="0" collapsed="false">
      <c r="A26" s="13"/>
      <c r="B26" s="13"/>
      <c r="C26" s="14"/>
      <c r="D26" s="3"/>
      <c r="E26" s="1" t="str">
        <f aca="false">IF(COUNTA(A26:D26)=0,"",IF(NOT(AND(ISTEXT(A26),LEN(A26)=8,EXACT(LEFT(A26,4),"MST-"),ISNUMBER(FIND(MID(A26,5,1)&amp;"x","0x1x2x3x4x5x6x7x8x9x")),ISNUMBER(FIND(MID(A26,6,1)&amp;"x","0x1x2x3x4x5x6x7x8x9x")),ISNUMBER(FIND(MID(A26,7,1)&amp;"x","0x1x2x3x4x5x6x7x8x9x")),ISNUMBER(FIND(MID(A26,8,1)&amp;"x","0x1x2x3x4x5x6x7x8x9x")))),"マスター行IDの形式を確認",IF(COUNTIFS($A$8:$A$57,A26)&gt;1,"マスター行IDが重複",IF(NOT(AND(ISTEXT(B26),LEN(B26)=8,EXACT(LEFT(B26,4),"CUS-"),ISNUMBER(FIND(MID(B26,5,1)&amp;"x","0x1x2x3x4x5x6x7x8x9x")),ISNUMBER(FIND(MID(B26,6,1)&amp;"x","0x1x2x3x4x5x6x7x8x9x")),ISNUMBER(FIND(MID(B26,7,1)&amp;"x","0x1x2x3x4x5x6x7x8x9x")),ISNUMBER(FIND(MID(B26,8,1)&amp;"x","0x1x2x3x4x5x6x7x8x9x")))),"顧客IDの形式を確認",IF(NOT(OR(C26="有効",C26="保留",C26="終了",C26="未確認")),"台帳区分を確認",IF(NOT(IF(ISNUMBER(D26),AND(D26&gt;=43831,D26&lt;73051,D26=INT(D26)),FALSE())),"記録確認日は時刻なしで必須",IF(D26&gt;照合結果!$B$3,"記録確認日が基準日より後","確認済み")))))))</f>
        <v/>
      </c>
      <c r="F26" s="1" t="str">
        <f aca="false">IF(E26="","",IF(E26="確認済み",0,1))</f>
        <v/>
      </c>
      <c r="G26" s="1" t="n">
        <f aca="false">IF(E26&lt;&gt;IF(COUNTA(A26:D26)=0,"",IF(NOT(AND(ISTEXT(A26),LEN(A26)=8,EXACT(LEFT(A26,4),"MST-"),ISNUMBER(FIND(MID(A26,5,1)&amp;"x","0x1x2x3x4x5x6x7x8x9x")),ISNUMBER(FIND(MID(A26,6,1)&amp;"x","0x1x2x3x4x5x6x7x8x9x")),ISNUMBER(FIND(MID(A26,7,1)&amp;"x","0x1x2x3x4x5x6x7x8x9x")),ISNUMBER(FIND(MID(A26,8,1)&amp;"x","0x1x2x3x4x5x6x7x8x9x")))),"マスター行IDの形式を確認",IF(COUNTIFS($A$8:$A$57,A26)&gt;1,"マスター行IDが重複",IF(NOT(AND(ISTEXT(B26),LEN(B26)=8,EXACT(LEFT(B26,4),"CUS-"),ISNUMBER(FIND(MID(B26,5,1)&amp;"x","0x1x2x3x4x5x6x7x8x9x")),ISNUMBER(FIND(MID(B26,6,1)&amp;"x","0x1x2x3x4x5x6x7x8x9x")),ISNUMBER(FIND(MID(B26,7,1)&amp;"x","0x1x2x3x4x5x6x7x8x9x")),ISNUMBER(FIND(MID(B26,8,1)&amp;"x","0x1x2x3x4x5x6x7x8x9x")))),"顧客IDの形式を確認",IF(NOT(OR(C26="有効",C26="保留",C26="終了",C26="未確認")),"台帳区分を確認",IF(NOT(IF(ISNUMBER(D26),AND(D26&gt;=43831,D26&lt;73051,D26=INT(D26)),FALSE())),"記録確認日は時刻なしで必須",IF(D26&gt;照合結果!$B$3,"記録確認日が基準日より後","確認済み"))))))),1,IF(COUNTA(A26:D26)=0,IF(F26="",0,1),IF(AND(ISNUMBER(F26),F26=IF(E26="確認済み",0,1)),0,1)))</f>
        <v>0</v>
      </c>
      <c r="H26" s="1"/>
    </row>
    <row r="27" customFormat="false" ht="30" hidden="false" customHeight="true" outlineLevel="0" collapsed="false">
      <c r="A27" s="13"/>
      <c r="B27" s="13"/>
      <c r="C27" s="14"/>
      <c r="D27" s="3"/>
      <c r="E27" s="1" t="str">
        <f aca="false">IF(COUNTA(A27:D27)=0,"",IF(NOT(AND(ISTEXT(A27),LEN(A27)=8,EXACT(LEFT(A27,4),"MST-"),ISNUMBER(FIND(MID(A27,5,1)&amp;"x","0x1x2x3x4x5x6x7x8x9x")),ISNUMBER(FIND(MID(A27,6,1)&amp;"x","0x1x2x3x4x5x6x7x8x9x")),ISNUMBER(FIND(MID(A27,7,1)&amp;"x","0x1x2x3x4x5x6x7x8x9x")),ISNUMBER(FIND(MID(A27,8,1)&amp;"x","0x1x2x3x4x5x6x7x8x9x")))),"マスター行IDの形式を確認",IF(COUNTIFS($A$8:$A$57,A27)&gt;1,"マスター行IDが重複",IF(NOT(AND(ISTEXT(B27),LEN(B27)=8,EXACT(LEFT(B27,4),"CUS-"),ISNUMBER(FIND(MID(B27,5,1)&amp;"x","0x1x2x3x4x5x6x7x8x9x")),ISNUMBER(FIND(MID(B27,6,1)&amp;"x","0x1x2x3x4x5x6x7x8x9x")),ISNUMBER(FIND(MID(B27,7,1)&amp;"x","0x1x2x3x4x5x6x7x8x9x")),ISNUMBER(FIND(MID(B27,8,1)&amp;"x","0x1x2x3x4x5x6x7x8x9x")))),"顧客IDの形式を確認",IF(NOT(OR(C27="有効",C27="保留",C27="終了",C27="未確認")),"台帳区分を確認",IF(NOT(IF(ISNUMBER(D27),AND(D27&gt;=43831,D27&lt;73051,D27=INT(D27)),FALSE())),"記録確認日は時刻なしで必須",IF(D27&gt;照合結果!$B$3,"記録確認日が基準日より後","確認済み")))))))</f>
        <v/>
      </c>
      <c r="F27" s="1" t="str">
        <f aca="false">IF(E27="","",IF(E27="確認済み",0,1))</f>
        <v/>
      </c>
      <c r="G27" s="1" t="n">
        <f aca="false">IF(E27&lt;&gt;IF(COUNTA(A27:D27)=0,"",IF(NOT(AND(ISTEXT(A27),LEN(A27)=8,EXACT(LEFT(A27,4),"MST-"),ISNUMBER(FIND(MID(A27,5,1)&amp;"x","0x1x2x3x4x5x6x7x8x9x")),ISNUMBER(FIND(MID(A27,6,1)&amp;"x","0x1x2x3x4x5x6x7x8x9x")),ISNUMBER(FIND(MID(A27,7,1)&amp;"x","0x1x2x3x4x5x6x7x8x9x")),ISNUMBER(FIND(MID(A27,8,1)&amp;"x","0x1x2x3x4x5x6x7x8x9x")))),"マスター行IDの形式を確認",IF(COUNTIFS($A$8:$A$57,A27)&gt;1,"マスター行IDが重複",IF(NOT(AND(ISTEXT(B27),LEN(B27)=8,EXACT(LEFT(B27,4),"CUS-"),ISNUMBER(FIND(MID(B27,5,1)&amp;"x","0x1x2x3x4x5x6x7x8x9x")),ISNUMBER(FIND(MID(B27,6,1)&amp;"x","0x1x2x3x4x5x6x7x8x9x")),ISNUMBER(FIND(MID(B27,7,1)&amp;"x","0x1x2x3x4x5x6x7x8x9x")),ISNUMBER(FIND(MID(B27,8,1)&amp;"x","0x1x2x3x4x5x6x7x8x9x")))),"顧客IDの形式を確認",IF(NOT(OR(C27="有効",C27="保留",C27="終了",C27="未確認")),"台帳区分を確認",IF(NOT(IF(ISNUMBER(D27),AND(D27&gt;=43831,D27&lt;73051,D27=INT(D27)),FALSE())),"記録確認日は時刻なしで必須",IF(D27&gt;照合結果!$B$3,"記録確認日が基準日より後","確認済み"))))))),1,IF(COUNTA(A27:D27)=0,IF(F27="",0,1),IF(AND(ISNUMBER(F27),F27=IF(E27="確認済み",0,1)),0,1)))</f>
        <v>0</v>
      </c>
      <c r="H27" s="1"/>
    </row>
    <row r="28" customFormat="false" ht="30" hidden="false" customHeight="true" outlineLevel="0" collapsed="false">
      <c r="A28" s="13"/>
      <c r="B28" s="13"/>
      <c r="C28" s="14"/>
      <c r="D28" s="3"/>
      <c r="E28" s="1" t="str">
        <f aca="false">IF(COUNTA(A28:D28)=0,"",IF(NOT(AND(ISTEXT(A28),LEN(A28)=8,EXACT(LEFT(A28,4),"MST-"),ISNUMBER(FIND(MID(A28,5,1)&amp;"x","0x1x2x3x4x5x6x7x8x9x")),ISNUMBER(FIND(MID(A28,6,1)&amp;"x","0x1x2x3x4x5x6x7x8x9x")),ISNUMBER(FIND(MID(A28,7,1)&amp;"x","0x1x2x3x4x5x6x7x8x9x")),ISNUMBER(FIND(MID(A28,8,1)&amp;"x","0x1x2x3x4x5x6x7x8x9x")))),"マスター行IDの形式を確認",IF(COUNTIFS($A$8:$A$57,A28)&gt;1,"マスター行IDが重複",IF(NOT(AND(ISTEXT(B28),LEN(B28)=8,EXACT(LEFT(B28,4),"CUS-"),ISNUMBER(FIND(MID(B28,5,1)&amp;"x","0x1x2x3x4x5x6x7x8x9x")),ISNUMBER(FIND(MID(B28,6,1)&amp;"x","0x1x2x3x4x5x6x7x8x9x")),ISNUMBER(FIND(MID(B28,7,1)&amp;"x","0x1x2x3x4x5x6x7x8x9x")),ISNUMBER(FIND(MID(B28,8,1)&amp;"x","0x1x2x3x4x5x6x7x8x9x")))),"顧客IDの形式を確認",IF(NOT(OR(C28="有効",C28="保留",C28="終了",C28="未確認")),"台帳区分を確認",IF(NOT(IF(ISNUMBER(D28),AND(D28&gt;=43831,D28&lt;73051,D28=INT(D28)),FALSE())),"記録確認日は時刻なしで必須",IF(D28&gt;照合結果!$B$3,"記録確認日が基準日より後","確認済み")))))))</f>
        <v/>
      </c>
      <c r="F28" s="1" t="str">
        <f aca="false">IF(E28="","",IF(E28="確認済み",0,1))</f>
        <v/>
      </c>
      <c r="G28" s="1" t="n">
        <f aca="false">IF(E28&lt;&gt;IF(COUNTA(A28:D28)=0,"",IF(NOT(AND(ISTEXT(A28),LEN(A28)=8,EXACT(LEFT(A28,4),"MST-"),ISNUMBER(FIND(MID(A28,5,1)&amp;"x","0x1x2x3x4x5x6x7x8x9x")),ISNUMBER(FIND(MID(A28,6,1)&amp;"x","0x1x2x3x4x5x6x7x8x9x")),ISNUMBER(FIND(MID(A28,7,1)&amp;"x","0x1x2x3x4x5x6x7x8x9x")),ISNUMBER(FIND(MID(A28,8,1)&amp;"x","0x1x2x3x4x5x6x7x8x9x")))),"マスター行IDの形式を確認",IF(COUNTIFS($A$8:$A$57,A28)&gt;1,"マスター行IDが重複",IF(NOT(AND(ISTEXT(B28),LEN(B28)=8,EXACT(LEFT(B28,4),"CUS-"),ISNUMBER(FIND(MID(B28,5,1)&amp;"x","0x1x2x3x4x5x6x7x8x9x")),ISNUMBER(FIND(MID(B28,6,1)&amp;"x","0x1x2x3x4x5x6x7x8x9x")),ISNUMBER(FIND(MID(B28,7,1)&amp;"x","0x1x2x3x4x5x6x7x8x9x")),ISNUMBER(FIND(MID(B28,8,1)&amp;"x","0x1x2x3x4x5x6x7x8x9x")))),"顧客IDの形式を確認",IF(NOT(OR(C28="有効",C28="保留",C28="終了",C28="未確認")),"台帳区分を確認",IF(NOT(IF(ISNUMBER(D28),AND(D28&gt;=43831,D28&lt;73051,D28=INT(D28)),FALSE())),"記録確認日は時刻なしで必須",IF(D28&gt;照合結果!$B$3,"記録確認日が基準日より後","確認済み"))))))),1,IF(COUNTA(A28:D28)=0,IF(F28="",0,1),IF(AND(ISNUMBER(F28),F28=IF(E28="確認済み",0,1)),0,1)))</f>
        <v>0</v>
      </c>
      <c r="H28" s="1"/>
    </row>
    <row r="29" customFormat="false" ht="30" hidden="false" customHeight="true" outlineLevel="0" collapsed="false">
      <c r="A29" s="13"/>
      <c r="B29" s="13"/>
      <c r="C29" s="14"/>
      <c r="D29" s="3"/>
      <c r="E29" s="1" t="str">
        <f aca="false">IF(COUNTA(A29:D29)=0,"",IF(NOT(AND(ISTEXT(A29),LEN(A29)=8,EXACT(LEFT(A29,4),"MST-"),ISNUMBER(FIND(MID(A29,5,1)&amp;"x","0x1x2x3x4x5x6x7x8x9x")),ISNUMBER(FIND(MID(A29,6,1)&amp;"x","0x1x2x3x4x5x6x7x8x9x")),ISNUMBER(FIND(MID(A29,7,1)&amp;"x","0x1x2x3x4x5x6x7x8x9x")),ISNUMBER(FIND(MID(A29,8,1)&amp;"x","0x1x2x3x4x5x6x7x8x9x")))),"マスター行IDの形式を確認",IF(COUNTIFS($A$8:$A$57,A29)&gt;1,"マスター行IDが重複",IF(NOT(AND(ISTEXT(B29),LEN(B29)=8,EXACT(LEFT(B29,4),"CUS-"),ISNUMBER(FIND(MID(B29,5,1)&amp;"x","0x1x2x3x4x5x6x7x8x9x")),ISNUMBER(FIND(MID(B29,6,1)&amp;"x","0x1x2x3x4x5x6x7x8x9x")),ISNUMBER(FIND(MID(B29,7,1)&amp;"x","0x1x2x3x4x5x6x7x8x9x")),ISNUMBER(FIND(MID(B29,8,1)&amp;"x","0x1x2x3x4x5x6x7x8x9x")))),"顧客IDの形式を確認",IF(NOT(OR(C29="有効",C29="保留",C29="終了",C29="未確認")),"台帳区分を確認",IF(NOT(IF(ISNUMBER(D29),AND(D29&gt;=43831,D29&lt;73051,D29=INT(D29)),FALSE())),"記録確認日は時刻なしで必須",IF(D29&gt;照合結果!$B$3,"記録確認日が基準日より後","確認済み")))))))</f>
        <v/>
      </c>
      <c r="F29" s="1" t="str">
        <f aca="false">IF(E29="","",IF(E29="確認済み",0,1))</f>
        <v/>
      </c>
      <c r="G29" s="1" t="n">
        <f aca="false">IF(E29&lt;&gt;IF(COUNTA(A29:D29)=0,"",IF(NOT(AND(ISTEXT(A29),LEN(A29)=8,EXACT(LEFT(A29,4),"MST-"),ISNUMBER(FIND(MID(A29,5,1)&amp;"x","0x1x2x3x4x5x6x7x8x9x")),ISNUMBER(FIND(MID(A29,6,1)&amp;"x","0x1x2x3x4x5x6x7x8x9x")),ISNUMBER(FIND(MID(A29,7,1)&amp;"x","0x1x2x3x4x5x6x7x8x9x")),ISNUMBER(FIND(MID(A29,8,1)&amp;"x","0x1x2x3x4x5x6x7x8x9x")))),"マスター行IDの形式を確認",IF(COUNTIFS($A$8:$A$57,A29)&gt;1,"マスター行IDが重複",IF(NOT(AND(ISTEXT(B29),LEN(B29)=8,EXACT(LEFT(B29,4),"CUS-"),ISNUMBER(FIND(MID(B29,5,1)&amp;"x","0x1x2x3x4x5x6x7x8x9x")),ISNUMBER(FIND(MID(B29,6,1)&amp;"x","0x1x2x3x4x5x6x7x8x9x")),ISNUMBER(FIND(MID(B29,7,1)&amp;"x","0x1x2x3x4x5x6x7x8x9x")),ISNUMBER(FIND(MID(B29,8,1)&amp;"x","0x1x2x3x4x5x6x7x8x9x")))),"顧客IDの形式を確認",IF(NOT(OR(C29="有効",C29="保留",C29="終了",C29="未確認")),"台帳区分を確認",IF(NOT(IF(ISNUMBER(D29),AND(D29&gt;=43831,D29&lt;73051,D29=INT(D29)),FALSE())),"記録確認日は時刻なしで必須",IF(D29&gt;照合結果!$B$3,"記録確認日が基準日より後","確認済み"))))))),1,IF(COUNTA(A29:D29)=0,IF(F29="",0,1),IF(AND(ISNUMBER(F29),F29=IF(E29="確認済み",0,1)),0,1)))</f>
        <v>0</v>
      </c>
      <c r="H29" s="1"/>
    </row>
    <row r="30" customFormat="false" ht="30" hidden="false" customHeight="true" outlineLevel="0" collapsed="false">
      <c r="A30" s="13"/>
      <c r="B30" s="13"/>
      <c r="C30" s="14"/>
      <c r="D30" s="3"/>
      <c r="E30" s="1" t="str">
        <f aca="false">IF(COUNTA(A30:D30)=0,"",IF(NOT(AND(ISTEXT(A30),LEN(A30)=8,EXACT(LEFT(A30,4),"MST-"),ISNUMBER(FIND(MID(A30,5,1)&amp;"x","0x1x2x3x4x5x6x7x8x9x")),ISNUMBER(FIND(MID(A30,6,1)&amp;"x","0x1x2x3x4x5x6x7x8x9x")),ISNUMBER(FIND(MID(A30,7,1)&amp;"x","0x1x2x3x4x5x6x7x8x9x")),ISNUMBER(FIND(MID(A30,8,1)&amp;"x","0x1x2x3x4x5x6x7x8x9x")))),"マスター行IDの形式を確認",IF(COUNTIFS($A$8:$A$57,A30)&gt;1,"マスター行IDが重複",IF(NOT(AND(ISTEXT(B30),LEN(B30)=8,EXACT(LEFT(B30,4),"CUS-"),ISNUMBER(FIND(MID(B30,5,1)&amp;"x","0x1x2x3x4x5x6x7x8x9x")),ISNUMBER(FIND(MID(B30,6,1)&amp;"x","0x1x2x3x4x5x6x7x8x9x")),ISNUMBER(FIND(MID(B30,7,1)&amp;"x","0x1x2x3x4x5x6x7x8x9x")),ISNUMBER(FIND(MID(B30,8,1)&amp;"x","0x1x2x3x4x5x6x7x8x9x")))),"顧客IDの形式を確認",IF(NOT(OR(C30="有効",C30="保留",C30="終了",C30="未確認")),"台帳区分を確認",IF(NOT(IF(ISNUMBER(D30),AND(D30&gt;=43831,D30&lt;73051,D30=INT(D30)),FALSE())),"記録確認日は時刻なしで必須",IF(D30&gt;照合結果!$B$3,"記録確認日が基準日より後","確認済み")))))))</f>
        <v/>
      </c>
      <c r="F30" s="1" t="str">
        <f aca="false">IF(E30="","",IF(E30="確認済み",0,1))</f>
        <v/>
      </c>
      <c r="G30" s="1" t="n">
        <f aca="false">IF(E30&lt;&gt;IF(COUNTA(A30:D30)=0,"",IF(NOT(AND(ISTEXT(A30),LEN(A30)=8,EXACT(LEFT(A30,4),"MST-"),ISNUMBER(FIND(MID(A30,5,1)&amp;"x","0x1x2x3x4x5x6x7x8x9x")),ISNUMBER(FIND(MID(A30,6,1)&amp;"x","0x1x2x3x4x5x6x7x8x9x")),ISNUMBER(FIND(MID(A30,7,1)&amp;"x","0x1x2x3x4x5x6x7x8x9x")),ISNUMBER(FIND(MID(A30,8,1)&amp;"x","0x1x2x3x4x5x6x7x8x9x")))),"マスター行IDの形式を確認",IF(COUNTIFS($A$8:$A$57,A30)&gt;1,"マスター行IDが重複",IF(NOT(AND(ISTEXT(B30),LEN(B30)=8,EXACT(LEFT(B30,4),"CUS-"),ISNUMBER(FIND(MID(B30,5,1)&amp;"x","0x1x2x3x4x5x6x7x8x9x")),ISNUMBER(FIND(MID(B30,6,1)&amp;"x","0x1x2x3x4x5x6x7x8x9x")),ISNUMBER(FIND(MID(B30,7,1)&amp;"x","0x1x2x3x4x5x6x7x8x9x")),ISNUMBER(FIND(MID(B30,8,1)&amp;"x","0x1x2x3x4x5x6x7x8x9x")))),"顧客IDの形式を確認",IF(NOT(OR(C30="有効",C30="保留",C30="終了",C30="未確認")),"台帳区分を確認",IF(NOT(IF(ISNUMBER(D30),AND(D30&gt;=43831,D30&lt;73051,D30=INT(D30)),FALSE())),"記録確認日は時刻なしで必須",IF(D30&gt;照合結果!$B$3,"記録確認日が基準日より後","確認済み"))))))),1,IF(COUNTA(A30:D30)=0,IF(F30="",0,1),IF(AND(ISNUMBER(F30),F30=IF(E30="確認済み",0,1)),0,1)))</f>
        <v>0</v>
      </c>
      <c r="H30" s="1"/>
    </row>
    <row r="31" customFormat="false" ht="30" hidden="false" customHeight="true" outlineLevel="0" collapsed="false">
      <c r="A31" s="13"/>
      <c r="B31" s="13"/>
      <c r="C31" s="14"/>
      <c r="D31" s="3"/>
      <c r="E31" s="1" t="str">
        <f aca="false">IF(COUNTA(A31:D31)=0,"",IF(NOT(AND(ISTEXT(A31),LEN(A31)=8,EXACT(LEFT(A31,4),"MST-"),ISNUMBER(FIND(MID(A31,5,1)&amp;"x","0x1x2x3x4x5x6x7x8x9x")),ISNUMBER(FIND(MID(A31,6,1)&amp;"x","0x1x2x3x4x5x6x7x8x9x")),ISNUMBER(FIND(MID(A31,7,1)&amp;"x","0x1x2x3x4x5x6x7x8x9x")),ISNUMBER(FIND(MID(A31,8,1)&amp;"x","0x1x2x3x4x5x6x7x8x9x")))),"マスター行IDの形式を確認",IF(COUNTIFS($A$8:$A$57,A31)&gt;1,"マスター行IDが重複",IF(NOT(AND(ISTEXT(B31),LEN(B31)=8,EXACT(LEFT(B31,4),"CUS-"),ISNUMBER(FIND(MID(B31,5,1)&amp;"x","0x1x2x3x4x5x6x7x8x9x")),ISNUMBER(FIND(MID(B31,6,1)&amp;"x","0x1x2x3x4x5x6x7x8x9x")),ISNUMBER(FIND(MID(B31,7,1)&amp;"x","0x1x2x3x4x5x6x7x8x9x")),ISNUMBER(FIND(MID(B31,8,1)&amp;"x","0x1x2x3x4x5x6x7x8x9x")))),"顧客IDの形式を確認",IF(NOT(OR(C31="有効",C31="保留",C31="終了",C31="未確認")),"台帳区分を確認",IF(NOT(IF(ISNUMBER(D31),AND(D31&gt;=43831,D31&lt;73051,D31=INT(D31)),FALSE())),"記録確認日は時刻なしで必須",IF(D31&gt;照合結果!$B$3,"記録確認日が基準日より後","確認済み")))))))</f>
        <v/>
      </c>
      <c r="F31" s="1" t="str">
        <f aca="false">IF(E31="","",IF(E31="確認済み",0,1))</f>
        <v/>
      </c>
      <c r="G31" s="1" t="n">
        <f aca="false">IF(E31&lt;&gt;IF(COUNTA(A31:D31)=0,"",IF(NOT(AND(ISTEXT(A31),LEN(A31)=8,EXACT(LEFT(A31,4),"MST-"),ISNUMBER(FIND(MID(A31,5,1)&amp;"x","0x1x2x3x4x5x6x7x8x9x")),ISNUMBER(FIND(MID(A31,6,1)&amp;"x","0x1x2x3x4x5x6x7x8x9x")),ISNUMBER(FIND(MID(A31,7,1)&amp;"x","0x1x2x3x4x5x6x7x8x9x")),ISNUMBER(FIND(MID(A31,8,1)&amp;"x","0x1x2x3x4x5x6x7x8x9x")))),"マスター行IDの形式を確認",IF(COUNTIFS($A$8:$A$57,A31)&gt;1,"マスター行IDが重複",IF(NOT(AND(ISTEXT(B31),LEN(B31)=8,EXACT(LEFT(B31,4),"CUS-"),ISNUMBER(FIND(MID(B31,5,1)&amp;"x","0x1x2x3x4x5x6x7x8x9x")),ISNUMBER(FIND(MID(B31,6,1)&amp;"x","0x1x2x3x4x5x6x7x8x9x")),ISNUMBER(FIND(MID(B31,7,1)&amp;"x","0x1x2x3x4x5x6x7x8x9x")),ISNUMBER(FIND(MID(B31,8,1)&amp;"x","0x1x2x3x4x5x6x7x8x9x")))),"顧客IDの形式を確認",IF(NOT(OR(C31="有効",C31="保留",C31="終了",C31="未確認")),"台帳区分を確認",IF(NOT(IF(ISNUMBER(D31),AND(D31&gt;=43831,D31&lt;73051,D31=INT(D31)),FALSE())),"記録確認日は時刻なしで必須",IF(D31&gt;照合結果!$B$3,"記録確認日が基準日より後","確認済み"))))))),1,IF(COUNTA(A31:D31)=0,IF(F31="",0,1),IF(AND(ISNUMBER(F31),F31=IF(E31="確認済み",0,1)),0,1)))</f>
        <v>0</v>
      </c>
      <c r="H31" s="1"/>
    </row>
    <row r="32" customFormat="false" ht="30" hidden="false" customHeight="true" outlineLevel="0" collapsed="false">
      <c r="A32" s="13"/>
      <c r="B32" s="13"/>
      <c r="C32" s="14"/>
      <c r="D32" s="3"/>
      <c r="E32" s="1" t="str">
        <f aca="false">IF(COUNTA(A32:D32)=0,"",IF(NOT(AND(ISTEXT(A32),LEN(A32)=8,EXACT(LEFT(A32,4),"MST-"),ISNUMBER(FIND(MID(A32,5,1)&amp;"x","0x1x2x3x4x5x6x7x8x9x")),ISNUMBER(FIND(MID(A32,6,1)&amp;"x","0x1x2x3x4x5x6x7x8x9x")),ISNUMBER(FIND(MID(A32,7,1)&amp;"x","0x1x2x3x4x5x6x7x8x9x")),ISNUMBER(FIND(MID(A32,8,1)&amp;"x","0x1x2x3x4x5x6x7x8x9x")))),"マスター行IDの形式を確認",IF(COUNTIFS($A$8:$A$57,A32)&gt;1,"マスター行IDが重複",IF(NOT(AND(ISTEXT(B32),LEN(B32)=8,EXACT(LEFT(B32,4),"CUS-"),ISNUMBER(FIND(MID(B32,5,1)&amp;"x","0x1x2x3x4x5x6x7x8x9x")),ISNUMBER(FIND(MID(B32,6,1)&amp;"x","0x1x2x3x4x5x6x7x8x9x")),ISNUMBER(FIND(MID(B32,7,1)&amp;"x","0x1x2x3x4x5x6x7x8x9x")),ISNUMBER(FIND(MID(B32,8,1)&amp;"x","0x1x2x3x4x5x6x7x8x9x")))),"顧客IDの形式を確認",IF(NOT(OR(C32="有効",C32="保留",C32="終了",C32="未確認")),"台帳区分を確認",IF(NOT(IF(ISNUMBER(D32),AND(D32&gt;=43831,D32&lt;73051,D32=INT(D32)),FALSE())),"記録確認日は時刻なしで必須",IF(D32&gt;照合結果!$B$3,"記録確認日が基準日より後","確認済み")))))))</f>
        <v/>
      </c>
      <c r="F32" s="1" t="str">
        <f aca="false">IF(E32="","",IF(E32="確認済み",0,1))</f>
        <v/>
      </c>
      <c r="G32" s="1" t="n">
        <f aca="false">IF(E32&lt;&gt;IF(COUNTA(A32:D32)=0,"",IF(NOT(AND(ISTEXT(A32),LEN(A32)=8,EXACT(LEFT(A32,4),"MST-"),ISNUMBER(FIND(MID(A32,5,1)&amp;"x","0x1x2x3x4x5x6x7x8x9x")),ISNUMBER(FIND(MID(A32,6,1)&amp;"x","0x1x2x3x4x5x6x7x8x9x")),ISNUMBER(FIND(MID(A32,7,1)&amp;"x","0x1x2x3x4x5x6x7x8x9x")),ISNUMBER(FIND(MID(A32,8,1)&amp;"x","0x1x2x3x4x5x6x7x8x9x")))),"マスター行IDの形式を確認",IF(COUNTIFS($A$8:$A$57,A32)&gt;1,"マスター行IDが重複",IF(NOT(AND(ISTEXT(B32),LEN(B32)=8,EXACT(LEFT(B32,4),"CUS-"),ISNUMBER(FIND(MID(B32,5,1)&amp;"x","0x1x2x3x4x5x6x7x8x9x")),ISNUMBER(FIND(MID(B32,6,1)&amp;"x","0x1x2x3x4x5x6x7x8x9x")),ISNUMBER(FIND(MID(B32,7,1)&amp;"x","0x1x2x3x4x5x6x7x8x9x")),ISNUMBER(FIND(MID(B32,8,1)&amp;"x","0x1x2x3x4x5x6x7x8x9x")))),"顧客IDの形式を確認",IF(NOT(OR(C32="有効",C32="保留",C32="終了",C32="未確認")),"台帳区分を確認",IF(NOT(IF(ISNUMBER(D32),AND(D32&gt;=43831,D32&lt;73051,D32=INT(D32)),FALSE())),"記録確認日は時刻なしで必須",IF(D32&gt;照合結果!$B$3,"記録確認日が基準日より後","確認済み"))))))),1,IF(COUNTA(A32:D32)=0,IF(F32="",0,1),IF(AND(ISNUMBER(F32),F32=IF(E32="確認済み",0,1)),0,1)))</f>
        <v>0</v>
      </c>
      <c r="H32" s="1"/>
    </row>
    <row r="33" customFormat="false" ht="30" hidden="false" customHeight="true" outlineLevel="0" collapsed="false">
      <c r="A33" s="13"/>
      <c r="B33" s="13"/>
      <c r="C33" s="14"/>
      <c r="D33" s="3"/>
      <c r="E33" s="1" t="str">
        <f aca="false">IF(COUNTA(A33:D33)=0,"",IF(NOT(AND(ISTEXT(A33),LEN(A33)=8,EXACT(LEFT(A33,4),"MST-"),ISNUMBER(FIND(MID(A33,5,1)&amp;"x","0x1x2x3x4x5x6x7x8x9x")),ISNUMBER(FIND(MID(A33,6,1)&amp;"x","0x1x2x3x4x5x6x7x8x9x")),ISNUMBER(FIND(MID(A33,7,1)&amp;"x","0x1x2x3x4x5x6x7x8x9x")),ISNUMBER(FIND(MID(A33,8,1)&amp;"x","0x1x2x3x4x5x6x7x8x9x")))),"マスター行IDの形式を確認",IF(COUNTIFS($A$8:$A$57,A33)&gt;1,"マスター行IDが重複",IF(NOT(AND(ISTEXT(B33),LEN(B33)=8,EXACT(LEFT(B33,4),"CUS-"),ISNUMBER(FIND(MID(B33,5,1)&amp;"x","0x1x2x3x4x5x6x7x8x9x")),ISNUMBER(FIND(MID(B33,6,1)&amp;"x","0x1x2x3x4x5x6x7x8x9x")),ISNUMBER(FIND(MID(B33,7,1)&amp;"x","0x1x2x3x4x5x6x7x8x9x")),ISNUMBER(FIND(MID(B33,8,1)&amp;"x","0x1x2x3x4x5x6x7x8x9x")))),"顧客IDの形式を確認",IF(NOT(OR(C33="有効",C33="保留",C33="終了",C33="未確認")),"台帳区分を確認",IF(NOT(IF(ISNUMBER(D33),AND(D33&gt;=43831,D33&lt;73051,D33=INT(D33)),FALSE())),"記録確認日は時刻なしで必須",IF(D33&gt;照合結果!$B$3,"記録確認日が基準日より後","確認済み")))))))</f>
        <v/>
      </c>
      <c r="F33" s="1" t="str">
        <f aca="false">IF(E33="","",IF(E33="確認済み",0,1))</f>
        <v/>
      </c>
      <c r="G33" s="1" t="n">
        <f aca="false">IF(E33&lt;&gt;IF(COUNTA(A33:D33)=0,"",IF(NOT(AND(ISTEXT(A33),LEN(A33)=8,EXACT(LEFT(A33,4),"MST-"),ISNUMBER(FIND(MID(A33,5,1)&amp;"x","0x1x2x3x4x5x6x7x8x9x")),ISNUMBER(FIND(MID(A33,6,1)&amp;"x","0x1x2x3x4x5x6x7x8x9x")),ISNUMBER(FIND(MID(A33,7,1)&amp;"x","0x1x2x3x4x5x6x7x8x9x")),ISNUMBER(FIND(MID(A33,8,1)&amp;"x","0x1x2x3x4x5x6x7x8x9x")))),"マスター行IDの形式を確認",IF(COUNTIFS($A$8:$A$57,A33)&gt;1,"マスター行IDが重複",IF(NOT(AND(ISTEXT(B33),LEN(B33)=8,EXACT(LEFT(B33,4),"CUS-"),ISNUMBER(FIND(MID(B33,5,1)&amp;"x","0x1x2x3x4x5x6x7x8x9x")),ISNUMBER(FIND(MID(B33,6,1)&amp;"x","0x1x2x3x4x5x6x7x8x9x")),ISNUMBER(FIND(MID(B33,7,1)&amp;"x","0x1x2x3x4x5x6x7x8x9x")),ISNUMBER(FIND(MID(B33,8,1)&amp;"x","0x1x2x3x4x5x6x7x8x9x")))),"顧客IDの形式を確認",IF(NOT(OR(C33="有効",C33="保留",C33="終了",C33="未確認")),"台帳区分を確認",IF(NOT(IF(ISNUMBER(D33),AND(D33&gt;=43831,D33&lt;73051,D33=INT(D33)),FALSE())),"記録確認日は時刻なしで必須",IF(D33&gt;照合結果!$B$3,"記録確認日が基準日より後","確認済み"))))))),1,IF(COUNTA(A33:D33)=0,IF(F33="",0,1),IF(AND(ISNUMBER(F33),F33=IF(E33="確認済み",0,1)),0,1)))</f>
        <v>0</v>
      </c>
      <c r="H33" s="1"/>
    </row>
    <row r="34" customFormat="false" ht="30" hidden="false" customHeight="true" outlineLevel="0" collapsed="false">
      <c r="A34" s="13"/>
      <c r="B34" s="13"/>
      <c r="C34" s="14"/>
      <c r="D34" s="3"/>
      <c r="E34" s="1" t="str">
        <f aca="false">IF(COUNTA(A34:D34)=0,"",IF(NOT(AND(ISTEXT(A34),LEN(A34)=8,EXACT(LEFT(A34,4),"MST-"),ISNUMBER(FIND(MID(A34,5,1)&amp;"x","0x1x2x3x4x5x6x7x8x9x")),ISNUMBER(FIND(MID(A34,6,1)&amp;"x","0x1x2x3x4x5x6x7x8x9x")),ISNUMBER(FIND(MID(A34,7,1)&amp;"x","0x1x2x3x4x5x6x7x8x9x")),ISNUMBER(FIND(MID(A34,8,1)&amp;"x","0x1x2x3x4x5x6x7x8x9x")))),"マスター行IDの形式を確認",IF(COUNTIFS($A$8:$A$57,A34)&gt;1,"マスター行IDが重複",IF(NOT(AND(ISTEXT(B34),LEN(B34)=8,EXACT(LEFT(B34,4),"CUS-"),ISNUMBER(FIND(MID(B34,5,1)&amp;"x","0x1x2x3x4x5x6x7x8x9x")),ISNUMBER(FIND(MID(B34,6,1)&amp;"x","0x1x2x3x4x5x6x7x8x9x")),ISNUMBER(FIND(MID(B34,7,1)&amp;"x","0x1x2x3x4x5x6x7x8x9x")),ISNUMBER(FIND(MID(B34,8,1)&amp;"x","0x1x2x3x4x5x6x7x8x9x")))),"顧客IDの形式を確認",IF(NOT(OR(C34="有効",C34="保留",C34="終了",C34="未確認")),"台帳区分を確認",IF(NOT(IF(ISNUMBER(D34),AND(D34&gt;=43831,D34&lt;73051,D34=INT(D34)),FALSE())),"記録確認日は時刻なしで必須",IF(D34&gt;照合結果!$B$3,"記録確認日が基準日より後","確認済み")))))))</f>
        <v/>
      </c>
      <c r="F34" s="1" t="str">
        <f aca="false">IF(E34="","",IF(E34="確認済み",0,1))</f>
        <v/>
      </c>
      <c r="G34" s="1" t="n">
        <f aca="false">IF(E34&lt;&gt;IF(COUNTA(A34:D34)=0,"",IF(NOT(AND(ISTEXT(A34),LEN(A34)=8,EXACT(LEFT(A34,4),"MST-"),ISNUMBER(FIND(MID(A34,5,1)&amp;"x","0x1x2x3x4x5x6x7x8x9x")),ISNUMBER(FIND(MID(A34,6,1)&amp;"x","0x1x2x3x4x5x6x7x8x9x")),ISNUMBER(FIND(MID(A34,7,1)&amp;"x","0x1x2x3x4x5x6x7x8x9x")),ISNUMBER(FIND(MID(A34,8,1)&amp;"x","0x1x2x3x4x5x6x7x8x9x")))),"マスター行IDの形式を確認",IF(COUNTIFS($A$8:$A$57,A34)&gt;1,"マスター行IDが重複",IF(NOT(AND(ISTEXT(B34),LEN(B34)=8,EXACT(LEFT(B34,4),"CUS-"),ISNUMBER(FIND(MID(B34,5,1)&amp;"x","0x1x2x3x4x5x6x7x8x9x")),ISNUMBER(FIND(MID(B34,6,1)&amp;"x","0x1x2x3x4x5x6x7x8x9x")),ISNUMBER(FIND(MID(B34,7,1)&amp;"x","0x1x2x3x4x5x6x7x8x9x")),ISNUMBER(FIND(MID(B34,8,1)&amp;"x","0x1x2x3x4x5x6x7x8x9x")))),"顧客IDの形式を確認",IF(NOT(OR(C34="有効",C34="保留",C34="終了",C34="未確認")),"台帳区分を確認",IF(NOT(IF(ISNUMBER(D34),AND(D34&gt;=43831,D34&lt;73051,D34=INT(D34)),FALSE())),"記録確認日は時刻なしで必須",IF(D34&gt;照合結果!$B$3,"記録確認日が基準日より後","確認済み"))))))),1,IF(COUNTA(A34:D34)=0,IF(F34="",0,1),IF(AND(ISNUMBER(F34),F34=IF(E34="確認済み",0,1)),0,1)))</f>
        <v>0</v>
      </c>
      <c r="H34" s="1"/>
    </row>
    <row r="35" customFormat="false" ht="30" hidden="false" customHeight="true" outlineLevel="0" collapsed="false">
      <c r="A35" s="13"/>
      <c r="B35" s="13"/>
      <c r="C35" s="14"/>
      <c r="D35" s="3"/>
      <c r="E35" s="1" t="str">
        <f aca="false">IF(COUNTA(A35:D35)=0,"",IF(NOT(AND(ISTEXT(A35),LEN(A35)=8,EXACT(LEFT(A35,4),"MST-"),ISNUMBER(FIND(MID(A35,5,1)&amp;"x","0x1x2x3x4x5x6x7x8x9x")),ISNUMBER(FIND(MID(A35,6,1)&amp;"x","0x1x2x3x4x5x6x7x8x9x")),ISNUMBER(FIND(MID(A35,7,1)&amp;"x","0x1x2x3x4x5x6x7x8x9x")),ISNUMBER(FIND(MID(A35,8,1)&amp;"x","0x1x2x3x4x5x6x7x8x9x")))),"マスター行IDの形式を確認",IF(COUNTIFS($A$8:$A$57,A35)&gt;1,"マスター行IDが重複",IF(NOT(AND(ISTEXT(B35),LEN(B35)=8,EXACT(LEFT(B35,4),"CUS-"),ISNUMBER(FIND(MID(B35,5,1)&amp;"x","0x1x2x3x4x5x6x7x8x9x")),ISNUMBER(FIND(MID(B35,6,1)&amp;"x","0x1x2x3x4x5x6x7x8x9x")),ISNUMBER(FIND(MID(B35,7,1)&amp;"x","0x1x2x3x4x5x6x7x8x9x")),ISNUMBER(FIND(MID(B35,8,1)&amp;"x","0x1x2x3x4x5x6x7x8x9x")))),"顧客IDの形式を確認",IF(NOT(OR(C35="有効",C35="保留",C35="終了",C35="未確認")),"台帳区分を確認",IF(NOT(IF(ISNUMBER(D35),AND(D35&gt;=43831,D35&lt;73051,D35=INT(D35)),FALSE())),"記録確認日は時刻なしで必須",IF(D35&gt;照合結果!$B$3,"記録確認日が基準日より後","確認済み")))))))</f>
        <v/>
      </c>
      <c r="F35" s="1" t="str">
        <f aca="false">IF(E35="","",IF(E35="確認済み",0,1))</f>
        <v/>
      </c>
      <c r="G35" s="1" t="n">
        <f aca="false">IF(E35&lt;&gt;IF(COUNTA(A35:D35)=0,"",IF(NOT(AND(ISTEXT(A35),LEN(A35)=8,EXACT(LEFT(A35,4),"MST-"),ISNUMBER(FIND(MID(A35,5,1)&amp;"x","0x1x2x3x4x5x6x7x8x9x")),ISNUMBER(FIND(MID(A35,6,1)&amp;"x","0x1x2x3x4x5x6x7x8x9x")),ISNUMBER(FIND(MID(A35,7,1)&amp;"x","0x1x2x3x4x5x6x7x8x9x")),ISNUMBER(FIND(MID(A35,8,1)&amp;"x","0x1x2x3x4x5x6x7x8x9x")))),"マスター行IDの形式を確認",IF(COUNTIFS($A$8:$A$57,A35)&gt;1,"マスター行IDが重複",IF(NOT(AND(ISTEXT(B35),LEN(B35)=8,EXACT(LEFT(B35,4),"CUS-"),ISNUMBER(FIND(MID(B35,5,1)&amp;"x","0x1x2x3x4x5x6x7x8x9x")),ISNUMBER(FIND(MID(B35,6,1)&amp;"x","0x1x2x3x4x5x6x7x8x9x")),ISNUMBER(FIND(MID(B35,7,1)&amp;"x","0x1x2x3x4x5x6x7x8x9x")),ISNUMBER(FIND(MID(B35,8,1)&amp;"x","0x1x2x3x4x5x6x7x8x9x")))),"顧客IDの形式を確認",IF(NOT(OR(C35="有効",C35="保留",C35="終了",C35="未確認")),"台帳区分を確認",IF(NOT(IF(ISNUMBER(D35),AND(D35&gt;=43831,D35&lt;73051,D35=INT(D35)),FALSE())),"記録確認日は時刻なしで必須",IF(D35&gt;照合結果!$B$3,"記録確認日が基準日より後","確認済み"))))))),1,IF(COUNTA(A35:D35)=0,IF(F35="",0,1),IF(AND(ISNUMBER(F35),F35=IF(E35="確認済み",0,1)),0,1)))</f>
        <v>0</v>
      </c>
      <c r="H35" s="1"/>
    </row>
    <row r="36" customFormat="false" ht="30" hidden="false" customHeight="true" outlineLevel="0" collapsed="false">
      <c r="A36" s="13"/>
      <c r="B36" s="13"/>
      <c r="C36" s="14"/>
      <c r="D36" s="3"/>
      <c r="E36" s="1" t="str">
        <f aca="false">IF(COUNTA(A36:D36)=0,"",IF(NOT(AND(ISTEXT(A36),LEN(A36)=8,EXACT(LEFT(A36,4),"MST-"),ISNUMBER(FIND(MID(A36,5,1)&amp;"x","0x1x2x3x4x5x6x7x8x9x")),ISNUMBER(FIND(MID(A36,6,1)&amp;"x","0x1x2x3x4x5x6x7x8x9x")),ISNUMBER(FIND(MID(A36,7,1)&amp;"x","0x1x2x3x4x5x6x7x8x9x")),ISNUMBER(FIND(MID(A36,8,1)&amp;"x","0x1x2x3x4x5x6x7x8x9x")))),"マスター行IDの形式を確認",IF(COUNTIFS($A$8:$A$57,A36)&gt;1,"マスター行IDが重複",IF(NOT(AND(ISTEXT(B36),LEN(B36)=8,EXACT(LEFT(B36,4),"CUS-"),ISNUMBER(FIND(MID(B36,5,1)&amp;"x","0x1x2x3x4x5x6x7x8x9x")),ISNUMBER(FIND(MID(B36,6,1)&amp;"x","0x1x2x3x4x5x6x7x8x9x")),ISNUMBER(FIND(MID(B36,7,1)&amp;"x","0x1x2x3x4x5x6x7x8x9x")),ISNUMBER(FIND(MID(B36,8,1)&amp;"x","0x1x2x3x4x5x6x7x8x9x")))),"顧客IDの形式を確認",IF(NOT(OR(C36="有効",C36="保留",C36="終了",C36="未確認")),"台帳区分を確認",IF(NOT(IF(ISNUMBER(D36),AND(D36&gt;=43831,D36&lt;73051,D36=INT(D36)),FALSE())),"記録確認日は時刻なしで必須",IF(D36&gt;照合結果!$B$3,"記録確認日が基準日より後","確認済み")))))))</f>
        <v/>
      </c>
      <c r="F36" s="1" t="str">
        <f aca="false">IF(E36="","",IF(E36="確認済み",0,1))</f>
        <v/>
      </c>
      <c r="G36" s="1" t="n">
        <f aca="false">IF(E36&lt;&gt;IF(COUNTA(A36:D36)=0,"",IF(NOT(AND(ISTEXT(A36),LEN(A36)=8,EXACT(LEFT(A36,4),"MST-"),ISNUMBER(FIND(MID(A36,5,1)&amp;"x","0x1x2x3x4x5x6x7x8x9x")),ISNUMBER(FIND(MID(A36,6,1)&amp;"x","0x1x2x3x4x5x6x7x8x9x")),ISNUMBER(FIND(MID(A36,7,1)&amp;"x","0x1x2x3x4x5x6x7x8x9x")),ISNUMBER(FIND(MID(A36,8,1)&amp;"x","0x1x2x3x4x5x6x7x8x9x")))),"マスター行IDの形式を確認",IF(COUNTIFS($A$8:$A$57,A36)&gt;1,"マスター行IDが重複",IF(NOT(AND(ISTEXT(B36),LEN(B36)=8,EXACT(LEFT(B36,4),"CUS-"),ISNUMBER(FIND(MID(B36,5,1)&amp;"x","0x1x2x3x4x5x6x7x8x9x")),ISNUMBER(FIND(MID(B36,6,1)&amp;"x","0x1x2x3x4x5x6x7x8x9x")),ISNUMBER(FIND(MID(B36,7,1)&amp;"x","0x1x2x3x4x5x6x7x8x9x")),ISNUMBER(FIND(MID(B36,8,1)&amp;"x","0x1x2x3x4x5x6x7x8x9x")))),"顧客IDの形式を確認",IF(NOT(OR(C36="有効",C36="保留",C36="終了",C36="未確認")),"台帳区分を確認",IF(NOT(IF(ISNUMBER(D36),AND(D36&gt;=43831,D36&lt;73051,D36=INT(D36)),FALSE())),"記録確認日は時刻なしで必須",IF(D36&gt;照合結果!$B$3,"記録確認日が基準日より後","確認済み"))))))),1,IF(COUNTA(A36:D36)=0,IF(F36="",0,1),IF(AND(ISNUMBER(F36),F36=IF(E36="確認済み",0,1)),0,1)))</f>
        <v>0</v>
      </c>
      <c r="H36" s="1"/>
    </row>
    <row r="37" customFormat="false" ht="30" hidden="false" customHeight="true" outlineLevel="0" collapsed="false">
      <c r="A37" s="13"/>
      <c r="B37" s="13"/>
      <c r="C37" s="14"/>
      <c r="D37" s="3"/>
      <c r="E37" s="1" t="str">
        <f aca="false">IF(COUNTA(A37:D37)=0,"",IF(NOT(AND(ISTEXT(A37),LEN(A37)=8,EXACT(LEFT(A37,4),"MST-"),ISNUMBER(FIND(MID(A37,5,1)&amp;"x","0x1x2x3x4x5x6x7x8x9x")),ISNUMBER(FIND(MID(A37,6,1)&amp;"x","0x1x2x3x4x5x6x7x8x9x")),ISNUMBER(FIND(MID(A37,7,1)&amp;"x","0x1x2x3x4x5x6x7x8x9x")),ISNUMBER(FIND(MID(A37,8,1)&amp;"x","0x1x2x3x4x5x6x7x8x9x")))),"マスター行IDの形式を確認",IF(COUNTIFS($A$8:$A$57,A37)&gt;1,"マスター行IDが重複",IF(NOT(AND(ISTEXT(B37),LEN(B37)=8,EXACT(LEFT(B37,4),"CUS-"),ISNUMBER(FIND(MID(B37,5,1)&amp;"x","0x1x2x3x4x5x6x7x8x9x")),ISNUMBER(FIND(MID(B37,6,1)&amp;"x","0x1x2x3x4x5x6x7x8x9x")),ISNUMBER(FIND(MID(B37,7,1)&amp;"x","0x1x2x3x4x5x6x7x8x9x")),ISNUMBER(FIND(MID(B37,8,1)&amp;"x","0x1x2x3x4x5x6x7x8x9x")))),"顧客IDの形式を確認",IF(NOT(OR(C37="有効",C37="保留",C37="終了",C37="未確認")),"台帳区分を確認",IF(NOT(IF(ISNUMBER(D37),AND(D37&gt;=43831,D37&lt;73051,D37=INT(D37)),FALSE())),"記録確認日は時刻なしで必須",IF(D37&gt;照合結果!$B$3,"記録確認日が基準日より後","確認済み")))))))</f>
        <v/>
      </c>
      <c r="F37" s="1" t="str">
        <f aca="false">IF(E37="","",IF(E37="確認済み",0,1))</f>
        <v/>
      </c>
      <c r="G37" s="1" t="n">
        <f aca="false">IF(E37&lt;&gt;IF(COUNTA(A37:D37)=0,"",IF(NOT(AND(ISTEXT(A37),LEN(A37)=8,EXACT(LEFT(A37,4),"MST-"),ISNUMBER(FIND(MID(A37,5,1)&amp;"x","0x1x2x3x4x5x6x7x8x9x")),ISNUMBER(FIND(MID(A37,6,1)&amp;"x","0x1x2x3x4x5x6x7x8x9x")),ISNUMBER(FIND(MID(A37,7,1)&amp;"x","0x1x2x3x4x5x6x7x8x9x")),ISNUMBER(FIND(MID(A37,8,1)&amp;"x","0x1x2x3x4x5x6x7x8x9x")))),"マスター行IDの形式を確認",IF(COUNTIFS($A$8:$A$57,A37)&gt;1,"マスター行IDが重複",IF(NOT(AND(ISTEXT(B37),LEN(B37)=8,EXACT(LEFT(B37,4),"CUS-"),ISNUMBER(FIND(MID(B37,5,1)&amp;"x","0x1x2x3x4x5x6x7x8x9x")),ISNUMBER(FIND(MID(B37,6,1)&amp;"x","0x1x2x3x4x5x6x7x8x9x")),ISNUMBER(FIND(MID(B37,7,1)&amp;"x","0x1x2x3x4x5x6x7x8x9x")),ISNUMBER(FIND(MID(B37,8,1)&amp;"x","0x1x2x3x4x5x6x7x8x9x")))),"顧客IDの形式を確認",IF(NOT(OR(C37="有効",C37="保留",C37="終了",C37="未確認")),"台帳区分を確認",IF(NOT(IF(ISNUMBER(D37),AND(D37&gt;=43831,D37&lt;73051,D37=INT(D37)),FALSE())),"記録確認日は時刻なしで必須",IF(D37&gt;照合結果!$B$3,"記録確認日が基準日より後","確認済み"))))))),1,IF(COUNTA(A37:D37)=0,IF(F37="",0,1),IF(AND(ISNUMBER(F37),F37=IF(E37="確認済み",0,1)),0,1)))</f>
        <v>0</v>
      </c>
      <c r="H37" s="1"/>
    </row>
    <row r="38" customFormat="false" ht="30" hidden="false" customHeight="true" outlineLevel="0" collapsed="false">
      <c r="A38" s="13"/>
      <c r="B38" s="13"/>
      <c r="C38" s="14"/>
      <c r="D38" s="3"/>
      <c r="E38" s="1" t="str">
        <f aca="false">IF(COUNTA(A38:D38)=0,"",IF(NOT(AND(ISTEXT(A38),LEN(A38)=8,EXACT(LEFT(A38,4),"MST-"),ISNUMBER(FIND(MID(A38,5,1)&amp;"x","0x1x2x3x4x5x6x7x8x9x")),ISNUMBER(FIND(MID(A38,6,1)&amp;"x","0x1x2x3x4x5x6x7x8x9x")),ISNUMBER(FIND(MID(A38,7,1)&amp;"x","0x1x2x3x4x5x6x7x8x9x")),ISNUMBER(FIND(MID(A38,8,1)&amp;"x","0x1x2x3x4x5x6x7x8x9x")))),"マスター行IDの形式を確認",IF(COUNTIFS($A$8:$A$57,A38)&gt;1,"マスター行IDが重複",IF(NOT(AND(ISTEXT(B38),LEN(B38)=8,EXACT(LEFT(B38,4),"CUS-"),ISNUMBER(FIND(MID(B38,5,1)&amp;"x","0x1x2x3x4x5x6x7x8x9x")),ISNUMBER(FIND(MID(B38,6,1)&amp;"x","0x1x2x3x4x5x6x7x8x9x")),ISNUMBER(FIND(MID(B38,7,1)&amp;"x","0x1x2x3x4x5x6x7x8x9x")),ISNUMBER(FIND(MID(B38,8,1)&amp;"x","0x1x2x3x4x5x6x7x8x9x")))),"顧客IDの形式を確認",IF(NOT(OR(C38="有効",C38="保留",C38="終了",C38="未確認")),"台帳区分を確認",IF(NOT(IF(ISNUMBER(D38),AND(D38&gt;=43831,D38&lt;73051,D38=INT(D38)),FALSE())),"記録確認日は時刻なしで必須",IF(D38&gt;照合結果!$B$3,"記録確認日が基準日より後","確認済み")))))))</f>
        <v/>
      </c>
      <c r="F38" s="1" t="str">
        <f aca="false">IF(E38="","",IF(E38="確認済み",0,1))</f>
        <v/>
      </c>
      <c r="G38" s="1" t="n">
        <f aca="false">IF(E38&lt;&gt;IF(COUNTA(A38:D38)=0,"",IF(NOT(AND(ISTEXT(A38),LEN(A38)=8,EXACT(LEFT(A38,4),"MST-"),ISNUMBER(FIND(MID(A38,5,1)&amp;"x","0x1x2x3x4x5x6x7x8x9x")),ISNUMBER(FIND(MID(A38,6,1)&amp;"x","0x1x2x3x4x5x6x7x8x9x")),ISNUMBER(FIND(MID(A38,7,1)&amp;"x","0x1x2x3x4x5x6x7x8x9x")),ISNUMBER(FIND(MID(A38,8,1)&amp;"x","0x1x2x3x4x5x6x7x8x9x")))),"マスター行IDの形式を確認",IF(COUNTIFS($A$8:$A$57,A38)&gt;1,"マスター行IDが重複",IF(NOT(AND(ISTEXT(B38),LEN(B38)=8,EXACT(LEFT(B38,4),"CUS-"),ISNUMBER(FIND(MID(B38,5,1)&amp;"x","0x1x2x3x4x5x6x7x8x9x")),ISNUMBER(FIND(MID(B38,6,1)&amp;"x","0x1x2x3x4x5x6x7x8x9x")),ISNUMBER(FIND(MID(B38,7,1)&amp;"x","0x1x2x3x4x5x6x7x8x9x")),ISNUMBER(FIND(MID(B38,8,1)&amp;"x","0x1x2x3x4x5x6x7x8x9x")))),"顧客IDの形式を確認",IF(NOT(OR(C38="有効",C38="保留",C38="終了",C38="未確認")),"台帳区分を確認",IF(NOT(IF(ISNUMBER(D38),AND(D38&gt;=43831,D38&lt;73051,D38=INT(D38)),FALSE())),"記録確認日は時刻なしで必須",IF(D38&gt;照合結果!$B$3,"記録確認日が基準日より後","確認済み"))))))),1,IF(COUNTA(A38:D38)=0,IF(F38="",0,1),IF(AND(ISNUMBER(F38),F38=IF(E38="確認済み",0,1)),0,1)))</f>
        <v>0</v>
      </c>
      <c r="H38" s="1"/>
    </row>
    <row r="39" customFormat="false" ht="30" hidden="false" customHeight="true" outlineLevel="0" collapsed="false">
      <c r="A39" s="13"/>
      <c r="B39" s="13"/>
      <c r="C39" s="14"/>
      <c r="D39" s="3"/>
      <c r="E39" s="1" t="str">
        <f aca="false">IF(COUNTA(A39:D39)=0,"",IF(NOT(AND(ISTEXT(A39),LEN(A39)=8,EXACT(LEFT(A39,4),"MST-"),ISNUMBER(FIND(MID(A39,5,1)&amp;"x","0x1x2x3x4x5x6x7x8x9x")),ISNUMBER(FIND(MID(A39,6,1)&amp;"x","0x1x2x3x4x5x6x7x8x9x")),ISNUMBER(FIND(MID(A39,7,1)&amp;"x","0x1x2x3x4x5x6x7x8x9x")),ISNUMBER(FIND(MID(A39,8,1)&amp;"x","0x1x2x3x4x5x6x7x8x9x")))),"マスター行IDの形式を確認",IF(COUNTIFS($A$8:$A$57,A39)&gt;1,"マスター行IDが重複",IF(NOT(AND(ISTEXT(B39),LEN(B39)=8,EXACT(LEFT(B39,4),"CUS-"),ISNUMBER(FIND(MID(B39,5,1)&amp;"x","0x1x2x3x4x5x6x7x8x9x")),ISNUMBER(FIND(MID(B39,6,1)&amp;"x","0x1x2x3x4x5x6x7x8x9x")),ISNUMBER(FIND(MID(B39,7,1)&amp;"x","0x1x2x3x4x5x6x7x8x9x")),ISNUMBER(FIND(MID(B39,8,1)&amp;"x","0x1x2x3x4x5x6x7x8x9x")))),"顧客IDの形式を確認",IF(NOT(OR(C39="有効",C39="保留",C39="終了",C39="未確認")),"台帳区分を確認",IF(NOT(IF(ISNUMBER(D39),AND(D39&gt;=43831,D39&lt;73051,D39=INT(D39)),FALSE())),"記録確認日は時刻なしで必須",IF(D39&gt;照合結果!$B$3,"記録確認日が基準日より後","確認済み")))))))</f>
        <v/>
      </c>
      <c r="F39" s="1" t="str">
        <f aca="false">IF(E39="","",IF(E39="確認済み",0,1))</f>
        <v/>
      </c>
      <c r="G39" s="1" t="n">
        <f aca="false">IF(E39&lt;&gt;IF(COUNTA(A39:D39)=0,"",IF(NOT(AND(ISTEXT(A39),LEN(A39)=8,EXACT(LEFT(A39,4),"MST-"),ISNUMBER(FIND(MID(A39,5,1)&amp;"x","0x1x2x3x4x5x6x7x8x9x")),ISNUMBER(FIND(MID(A39,6,1)&amp;"x","0x1x2x3x4x5x6x7x8x9x")),ISNUMBER(FIND(MID(A39,7,1)&amp;"x","0x1x2x3x4x5x6x7x8x9x")),ISNUMBER(FIND(MID(A39,8,1)&amp;"x","0x1x2x3x4x5x6x7x8x9x")))),"マスター行IDの形式を確認",IF(COUNTIFS($A$8:$A$57,A39)&gt;1,"マスター行IDが重複",IF(NOT(AND(ISTEXT(B39),LEN(B39)=8,EXACT(LEFT(B39,4),"CUS-"),ISNUMBER(FIND(MID(B39,5,1)&amp;"x","0x1x2x3x4x5x6x7x8x9x")),ISNUMBER(FIND(MID(B39,6,1)&amp;"x","0x1x2x3x4x5x6x7x8x9x")),ISNUMBER(FIND(MID(B39,7,1)&amp;"x","0x1x2x3x4x5x6x7x8x9x")),ISNUMBER(FIND(MID(B39,8,1)&amp;"x","0x1x2x3x4x5x6x7x8x9x")))),"顧客IDの形式を確認",IF(NOT(OR(C39="有効",C39="保留",C39="終了",C39="未確認")),"台帳区分を確認",IF(NOT(IF(ISNUMBER(D39),AND(D39&gt;=43831,D39&lt;73051,D39=INT(D39)),FALSE())),"記録確認日は時刻なしで必須",IF(D39&gt;照合結果!$B$3,"記録確認日が基準日より後","確認済み"))))))),1,IF(COUNTA(A39:D39)=0,IF(F39="",0,1),IF(AND(ISNUMBER(F39),F39=IF(E39="確認済み",0,1)),0,1)))</f>
        <v>0</v>
      </c>
      <c r="H39" s="1"/>
    </row>
    <row r="40" customFormat="false" ht="30" hidden="false" customHeight="true" outlineLevel="0" collapsed="false">
      <c r="A40" s="13"/>
      <c r="B40" s="13"/>
      <c r="C40" s="14"/>
      <c r="D40" s="3"/>
      <c r="E40" s="1" t="str">
        <f aca="false">IF(COUNTA(A40:D40)=0,"",IF(NOT(AND(ISTEXT(A40),LEN(A40)=8,EXACT(LEFT(A40,4),"MST-"),ISNUMBER(FIND(MID(A40,5,1)&amp;"x","0x1x2x3x4x5x6x7x8x9x")),ISNUMBER(FIND(MID(A40,6,1)&amp;"x","0x1x2x3x4x5x6x7x8x9x")),ISNUMBER(FIND(MID(A40,7,1)&amp;"x","0x1x2x3x4x5x6x7x8x9x")),ISNUMBER(FIND(MID(A40,8,1)&amp;"x","0x1x2x3x4x5x6x7x8x9x")))),"マスター行IDの形式を確認",IF(COUNTIFS($A$8:$A$57,A40)&gt;1,"マスター行IDが重複",IF(NOT(AND(ISTEXT(B40),LEN(B40)=8,EXACT(LEFT(B40,4),"CUS-"),ISNUMBER(FIND(MID(B40,5,1)&amp;"x","0x1x2x3x4x5x6x7x8x9x")),ISNUMBER(FIND(MID(B40,6,1)&amp;"x","0x1x2x3x4x5x6x7x8x9x")),ISNUMBER(FIND(MID(B40,7,1)&amp;"x","0x1x2x3x4x5x6x7x8x9x")),ISNUMBER(FIND(MID(B40,8,1)&amp;"x","0x1x2x3x4x5x6x7x8x9x")))),"顧客IDの形式を確認",IF(NOT(OR(C40="有効",C40="保留",C40="終了",C40="未確認")),"台帳区分を確認",IF(NOT(IF(ISNUMBER(D40),AND(D40&gt;=43831,D40&lt;73051,D40=INT(D40)),FALSE())),"記録確認日は時刻なしで必須",IF(D40&gt;照合結果!$B$3,"記録確認日が基準日より後","確認済み")))))))</f>
        <v/>
      </c>
      <c r="F40" s="1" t="str">
        <f aca="false">IF(E40="","",IF(E40="確認済み",0,1))</f>
        <v/>
      </c>
      <c r="G40" s="1" t="n">
        <f aca="false">IF(E40&lt;&gt;IF(COUNTA(A40:D40)=0,"",IF(NOT(AND(ISTEXT(A40),LEN(A40)=8,EXACT(LEFT(A40,4),"MST-"),ISNUMBER(FIND(MID(A40,5,1)&amp;"x","0x1x2x3x4x5x6x7x8x9x")),ISNUMBER(FIND(MID(A40,6,1)&amp;"x","0x1x2x3x4x5x6x7x8x9x")),ISNUMBER(FIND(MID(A40,7,1)&amp;"x","0x1x2x3x4x5x6x7x8x9x")),ISNUMBER(FIND(MID(A40,8,1)&amp;"x","0x1x2x3x4x5x6x7x8x9x")))),"マスター行IDの形式を確認",IF(COUNTIFS($A$8:$A$57,A40)&gt;1,"マスター行IDが重複",IF(NOT(AND(ISTEXT(B40),LEN(B40)=8,EXACT(LEFT(B40,4),"CUS-"),ISNUMBER(FIND(MID(B40,5,1)&amp;"x","0x1x2x3x4x5x6x7x8x9x")),ISNUMBER(FIND(MID(B40,6,1)&amp;"x","0x1x2x3x4x5x6x7x8x9x")),ISNUMBER(FIND(MID(B40,7,1)&amp;"x","0x1x2x3x4x5x6x7x8x9x")),ISNUMBER(FIND(MID(B40,8,1)&amp;"x","0x1x2x3x4x5x6x7x8x9x")))),"顧客IDの形式を確認",IF(NOT(OR(C40="有効",C40="保留",C40="終了",C40="未確認")),"台帳区分を確認",IF(NOT(IF(ISNUMBER(D40),AND(D40&gt;=43831,D40&lt;73051,D40=INT(D40)),FALSE())),"記録確認日は時刻なしで必須",IF(D40&gt;照合結果!$B$3,"記録確認日が基準日より後","確認済み"))))))),1,IF(COUNTA(A40:D40)=0,IF(F40="",0,1),IF(AND(ISNUMBER(F40),F40=IF(E40="確認済み",0,1)),0,1)))</f>
        <v>0</v>
      </c>
      <c r="H40" s="1"/>
    </row>
    <row r="41" customFormat="false" ht="30" hidden="false" customHeight="true" outlineLevel="0" collapsed="false">
      <c r="A41" s="13"/>
      <c r="B41" s="13"/>
      <c r="C41" s="14"/>
      <c r="D41" s="3"/>
      <c r="E41" s="1" t="str">
        <f aca="false">IF(COUNTA(A41:D41)=0,"",IF(NOT(AND(ISTEXT(A41),LEN(A41)=8,EXACT(LEFT(A41,4),"MST-"),ISNUMBER(FIND(MID(A41,5,1)&amp;"x","0x1x2x3x4x5x6x7x8x9x")),ISNUMBER(FIND(MID(A41,6,1)&amp;"x","0x1x2x3x4x5x6x7x8x9x")),ISNUMBER(FIND(MID(A41,7,1)&amp;"x","0x1x2x3x4x5x6x7x8x9x")),ISNUMBER(FIND(MID(A41,8,1)&amp;"x","0x1x2x3x4x5x6x7x8x9x")))),"マスター行IDの形式を確認",IF(COUNTIFS($A$8:$A$57,A41)&gt;1,"マスター行IDが重複",IF(NOT(AND(ISTEXT(B41),LEN(B41)=8,EXACT(LEFT(B41,4),"CUS-"),ISNUMBER(FIND(MID(B41,5,1)&amp;"x","0x1x2x3x4x5x6x7x8x9x")),ISNUMBER(FIND(MID(B41,6,1)&amp;"x","0x1x2x3x4x5x6x7x8x9x")),ISNUMBER(FIND(MID(B41,7,1)&amp;"x","0x1x2x3x4x5x6x7x8x9x")),ISNUMBER(FIND(MID(B41,8,1)&amp;"x","0x1x2x3x4x5x6x7x8x9x")))),"顧客IDの形式を確認",IF(NOT(OR(C41="有効",C41="保留",C41="終了",C41="未確認")),"台帳区分を確認",IF(NOT(IF(ISNUMBER(D41),AND(D41&gt;=43831,D41&lt;73051,D41=INT(D41)),FALSE())),"記録確認日は時刻なしで必須",IF(D41&gt;照合結果!$B$3,"記録確認日が基準日より後","確認済み")))))))</f>
        <v/>
      </c>
      <c r="F41" s="1" t="str">
        <f aca="false">IF(E41="","",IF(E41="確認済み",0,1))</f>
        <v/>
      </c>
      <c r="G41" s="1" t="n">
        <f aca="false">IF(E41&lt;&gt;IF(COUNTA(A41:D41)=0,"",IF(NOT(AND(ISTEXT(A41),LEN(A41)=8,EXACT(LEFT(A41,4),"MST-"),ISNUMBER(FIND(MID(A41,5,1)&amp;"x","0x1x2x3x4x5x6x7x8x9x")),ISNUMBER(FIND(MID(A41,6,1)&amp;"x","0x1x2x3x4x5x6x7x8x9x")),ISNUMBER(FIND(MID(A41,7,1)&amp;"x","0x1x2x3x4x5x6x7x8x9x")),ISNUMBER(FIND(MID(A41,8,1)&amp;"x","0x1x2x3x4x5x6x7x8x9x")))),"マスター行IDの形式を確認",IF(COUNTIFS($A$8:$A$57,A41)&gt;1,"マスター行IDが重複",IF(NOT(AND(ISTEXT(B41),LEN(B41)=8,EXACT(LEFT(B41,4),"CUS-"),ISNUMBER(FIND(MID(B41,5,1)&amp;"x","0x1x2x3x4x5x6x7x8x9x")),ISNUMBER(FIND(MID(B41,6,1)&amp;"x","0x1x2x3x4x5x6x7x8x9x")),ISNUMBER(FIND(MID(B41,7,1)&amp;"x","0x1x2x3x4x5x6x7x8x9x")),ISNUMBER(FIND(MID(B41,8,1)&amp;"x","0x1x2x3x4x5x6x7x8x9x")))),"顧客IDの形式を確認",IF(NOT(OR(C41="有効",C41="保留",C41="終了",C41="未確認")),"台帳区分を確認",IF(NOT(IF(ISNUMBER(D41),AND(D41&gt;=43831,D41&lt;73051,D41=INT(D41)),FALSE())),"記録確認日は時刻なしで必須",IF(D41&gt;照合結果!$B$3,"記録確認日が基準日より後","確認済み"))))))),1,IF(COUNTA(A41:D41)=0,IF(F41="",0,1),IF(AND(ISNUMBER(F41),F41=IF(E41="確認済み",0,1)),0,1)))</f>
        <v>0</v>
      </c>
      <c r="H41" s="1"/>
    </row>
    <row r="42" customFormat="false" ht="30" hidden="false" customHeight="true" outlineLevel="0" collapsed="false">
      <c r="A42" s="13"/>
      <c r="B42" s="13"/>
      <c r="C42" s="14"/>
      <c r="D42" s="3"/>
      <c r="E42" s="1" t="str">
        <f aca="false">IF(COUNTA(A42:D42)=0,"",IF(NOT(AND(ISTEXT(A42),LEN(A42)=8,EXACT(LEFT(A42,4),"MST-"),ISNUMBER(FIND(MID(A42,5,1)&amp;"x","0x1x2x3x4x5x6x7x8x9x")),ISNUMBER(FIND(MID(A42,6,1)&amp;"x","0x1x2x3x4x5x6x7x8x9x")),ISNUMBER(FIND(MID(A42,7,1)&amp;"x","0x1x2x3x4x5x6x7x8x9x")),ISNUMBER(FIND(MID(A42,8,1)&amp;"x","0x1x2x3x4x5x6x7x8x9x")))),"マスター行IDの形式を確認",IF(COUNTIFS($A$8:$A$57,A42)&gt;1,"マスター行IDが重複",IF(NOT(AND(ISTEXT(B42),LEN(B42)=8,EXACT(LEFT(B42,4),"CUS-"),ISNUMBER(FIND(MID(B42,5,1)&amp;"x","0x1x2x3x4x5x6x7x8x9x")),ISNUMBER(FIND(MID(B42,6,1)&amp;"x","0x1x2x3x4x5x6x7x8x9x")),ISNUMBER(FIND(MID(B42,7,1)&amp;"x","0x1x2x3x4x5x6x7x8x9x")),ISNUMBER(FIND(MID(B42,8,1)&amp;"x","0x1x2x3x4x5x6x7x8x9x")))),"顧客IDの形式を確認",IF(NOT(OR(C42="有効",C42="保留",C42="終了",C42="未確認")),"台帳区分を確認",IF(NOT(IF(ISNUMBER(D42),AND(D42&gt;=43831,D42&lt;73051,D42=INT(D42)),FALSE())),"記録確認日は時刻なしで必須",IF(D42&gt;照合結果!$B$3,"記録確認日が基準日より後","確認済み")))))))</f>
        <v/>
      </c>
      <c r="F42" s="1" t="str">
        <f aca="false">IF(E42="","",IF(E42="確認済み",0,1))</f>
        <v/>
      </c>
      <c r="G42" s="1" t="n">
        <f aca="false">IF(E42&lt;&gt;IF(COUNTA(A42:D42)=0,"",IF(NOT(AND(ISTEXT(A42),LEN(A42)=8,EXACT(LEFT(A42,4),"MST-"),ISNUMBER(FIND(MID(A42,5,1)&amp;"x","0x1x2x3x4x5x6x7x8x9x")),ISNUMBER(FIND(MID(A42,6,1)&amp;"x","0x1x2x3x4x5x6x7x8x9x")),ISNUMBER(FIND(MID(A42,7,1)&amp;"x","0x1x2x3x4x5x6x7x8x9x")),ISNUMBER(FIND(MID(A42,8,1)&amp;"x","0x1x2x3x4x5x6x7x8x9x")))),"マスター行IDの形式を確認",IF(COUNTIFS($A$8:$A$57,A42)&gt;1,"マスター行IDが重複",IF(NOT(AND(ISTEXT(B42),LEN(B42)=8,EXACT(LEFT(B42,4),"CUS-"),ISNUMBER(FIND(MID(B42,5,1)&amp;"x","0x1x2x3x4x5x6x7x8x9x")),ISNUMBER(FIND(MID(B42,6,1)&amp;"x","0x1x2x3x4x5x6x7x8x9x")),ISNUMBER(FIND(MID(B42,7,1)&amp;"x","0x1x2x3x4x5x6x7x8x9x")),ISNUMBER(FIND(MID(B42,8,1)&amp;"x","0x1x2x3x4x5x6x7x8x9x")))),"顧客IDの形式を確認",IF(NOT(OR(C42="有効",C42="保留",C42="終了",C42="未確認")),"台帳区分を確認",IF(NOT(IF(ISNUMBER(D42),AND(D42&gt;=43831,D42&lt;73051,D42=INT(D42)),FALSE())),"記録確認日は時刻なしで必須",IF(D42&gt;照合結果!$B$3,"記録確認日が基準日より後","確認済み"))))))),1,IF(COUNTA(A42:D42)=0,IF(F42="",0,1),IF(AND(ISNUMBER(F42),F42=IF(E42="確認済み",0,1)),0,1)))</f>
        <v>0</v>
      </c>
      <c r="H42" s="1"/>
    </row>
    <row r="43" customFormat="false" ht="30" hidden="false" customHeight="true" outlineLevel="0" collapsed="false">
      <c r="A43" s="13"/>
      <c r="B43" s="13"/>
      <c r="C43" s="14"/>
      <c r="D43" s="3"/>
      <c r="E43" s="1" t="str">
        <f aca="false">IF(COUNTA(A43:D43)=0,"",IF(NOT(AND(ISTEXT(A43),LEN(A43)=8,EXACT(LEFT(A43,4),"MST-"),ISNUMBER(FIND(MID(A43,5,1)&amp;"x","0x1x2x3x4x5x6x7x8x9x")),ISNUMBER(FIND(MID(A43,6,1)&amp;"x","0x1x2x3x4x5x6x7x8x9x")),ISNUMBER(FIND(MID(A43,7,1)&amp;"x","0x1x2x3x4x5x6x7x8x9x")),ISNUMBER(FIND(MID(A43,8,1)&amp;"x","0x1x2x3x4x5x6x7x8x9x")))),"マスター行IDの形式を確認",IF(COUNTIFS($A$8:$A$57,A43)&gt;1,"マスター行IDが重複",IF(NOT(AND(ISTEXT(B43),LEN(B43)=8,EXACT(LEFT(B43,4),"CUS-"),ISNUMBER(FIND(MID(B43,5,1)&amp;"x","0x1x2x3x4x5x6x7x8x9x")),ISNUMBER(FIND(MID(B43,6,1)&amp;"x","0x1x2x3x4x5x6x7x8x9x")),ISNUMBER(FIND(MID(B43,7,1)&amp;"x","0x1x2x3x4x5x6x7x8x9x")),ISNUMBER(FIND(MID(B43,8,1)&amp;"x","0x1x2x3x4x5x6x7x8x9x")))),"顧客IDの形式を確認",IF(NOT(OR(C43="有効",C43="保留",C43="終了",C43="未確認")),"台帳区分を確認",IF(NOT(IF(ISNUMBER(D43),AND(D43&gt;=43831,D43&lt;73051,D43=INT(D43)),FALSE())),"記録確認日は時刻なしで必須",IF(D43&gt;照合結果!$B$3,"記録確認日が基準日より後","確認済み")))))))</f>
        <v/>
      </c>
      <c r="F43" s="1" t="str">
        <f aca="false">IF(E43="","",IF(E43="確認済み",0,1))</f>
        <v/>
      </c>
      <c r="G43" s="1" t="n">
        <f aca="false">IF(E43&lt;&gt;IF(COUNTA(A43:D43)=0,"",IF(NOT(AND(ISTEXT(A43),LEN(A43)=8,EXACT(LEFT(A43,4),"MST-"),ISNUMBER(FIND(MID(A43,5,1)&amp;"x","0x1x2x3x4x5x6x7x8x9x")),ISNUMBER(FIND(MID(A43,6,1)&amp;"x","0x1x2x3x4x5x6x7x8x9x")),ISNUMBER(FIND(MID(A43,7,1)&amp;"x","0x1x2x3x4x5x6x7x8x9x")),ISNUMBER(FIND(MID(A43,8,1)&amp;"x","0x1x2x3x4x5x6x7x8x9x")))),"マスター行IDの形式を確認",IF(COUNTIFS($A$8:$A$57,A43)&gt;1,"マスター行IDが重複",IF(NOT(AND(ISTEXT(B43),LEN(B43)=8,EXACT(LEFT(B43,4),"CUS-"),ISNUMBER(FIND(MID(B43,5,1)&amp;"x","0x1x2x3x4x5x6x7x8x9x")),ISNUMBER(FIND(MID(B43,6,1)&amp;"x","0x1x2x3x4x5x6x7x8x9x")),ISNUMBER(FIND(MID(B43,7,1)&amp;"x","0x1x2x3x4x5x6x7x8x9x")),ISNUMBER(FIND(MID(B43,8,1)&amp;"x","0x1x2x3x4x5x6x7x8x9x")))),"顧客IDの形式を確認",IF(NOT(OR(C43="有効",C43="保留",C43="終了",C43="未確認")),"台帳区分を確認",IF(NOT(IF(ISNUMBER(D43),AND(D43&gt;=43831,D43&lt;73051,D43=INT(D43)),FALSE())),"記録確認日は時刻なしで必須",IF(D43&gt;照合結果!$B$3,"記録確認日が基準日より後","確認済み"))))))),1,IF(COUNTA(A43:D43)=0,IF(F43="",0,1),IF(AND(ISNUMBER(F43),F43=IF(E43="確認済み",0,1)),0,1)))</f>
        <v>0</v>
      </c>
      <c r="H43" s="1"/>
    </row>
    <row r="44" customFormat="false" ht="30" hidden="false" customHeight="true" outlineLevel="0" collapsed="false">
      <c r="A44" s="13"/>
      <c r="B44" s="13"/>
      <c r="C44" s="14"/>
      <c r="D44" s="3"/>
      <c r="E44" s="1" t="str">
        <f aca="false">IF(COUNTA(A44:D44)=0,"",IF(NOT(AND(ISTEXT(A44),LEN(A44)=8,EXACT(LEFT(A44,4),"MST-"),ISNUMBER(FIND(MID(A44,5,1)&amp;"x","0x1x2x3x4x5x6x7x8x9x")),ISNUMBER(FIND(MID(A44,6,1)&amp;"x","0x1x2x3x4x5x6x7x8x9x")),ISNUMBER(FIND(MID(A44,7,1)&amp;"x","0x1x2x3x4x5x6x7x8x9x")),ISNUMBER(FIND(MID(A44,8,1)&amp;"x","0x1x2x3x4x5x6x7x8x9x")))),"マスター行IDの形式を確認",IF(COUNTIFS($A$8:$A$57,A44)&gt;1,"マスター行IDが重複",IF(NOT(AND(ISTEXT(B44),LEN(B44)=8,EXACT(LEFT(B44,4),"CUS-"),ISNUMBER(FIND(MID(B44,5,1)&amp;"x","0x1x2x3x4x5x6x7x8x9x")),ISNUMBER(FIND(MID(B44,6,1)&amp;"x","0x1x2x3x4x5x6x7x8x9x")),ISNUMBER(FIND(MID(B44,7,1)&amp;"x","0x1x2x3x4x5x6x7x8x9x")),ISNUMBER(FIND(MID(B44,8,1)&amp;"x","0x1x2x3x4x5x6x7x8x9x")))),"顧客IDの形式を確認",IF(NOT(OR(C44="有効",C44="保留",C44="終了",C44="未確認")),"台帳区分を確認",IF(NOT(IF(ISNUMBER(D44),AND(D44&gt;=43831,D44&lt;73051,D44=INT(D44)),FALSE())),"記録確認日は時刻なしで必須",IF(D44&gt;照合結果!$B$3,"記録確認日が基準日より後","確認済み")))))))</f>
        <v/>
      </c>
      <c r="F44" s="1" t="str">
        <f aca="false">IF(E44="","",IF(E44="確認済み",0,1))</f>
        <v/>
      </c>
      <c r="G44" s="1" t="n">
        <f aca="false">IF(E44&lt;&gt;IF(COUNTA(A44:D44)=0,"",IF(NOT(AND(ISTEXT(A44),LEN(A44)=8,EXACT(LEFT(A44,4),"MST-"),ISNUMBER(FIND(MID(A44,5,1)&amp;"x","0x1x2x3x4x5x6x7x8x9x")),ISNUMBER(FIND(MID(A44,6,1)&amp;"x","0x1x2x3x4x5x6x7x8x9x")),ISNUMBER(FIND(MID(A44,7,1)&amp;"x","0x1x2x3x4x5x6x7x8x9x")),ISNUMBER(FIND(MID(A44,8,1)&amp;"x","0x1x2x3x4x5x6x7x8x9x")))),"マスター行IDの形式を確認",IF(COUNTIFS($A$8:$A$57,A44)&gt;1,"マスター行IDが重複",IF(NOT(AND(ISTEXT(B44),LEN(B44)=8,EXACT(LEFT(B44,4),"CUS-"),ISNUMBER(FIND(MID(B44,5,1)&amp;"x","0x1x2x3x4x5x6x7x8x9x")),ISNUMBER(FIND(MID(B44,6,1)&amp;"x","0x1x2x3x4x5x6x7x8x9x")),ISNUMBER(FIND(MID(B44,7,1)&amp;"x","0x1x2x3x4x5x6x7x8x9x")),ISNUMBER(FIND(MID(B44,8,1)&amp;"x","0x1x2x3x4x5x6x7x8x9x")))),"顧客IDの形式を確認",IF(NOT(OR(C44="有効",C44="保留",C44="終了",C44="未確認")),"台帳区分を確認",IF(NOT(IF(ISNUMBER(D44),AND(D44&gt;=43831,D44&lt;73051,D44=INT(D44)),FALSE())),"記録確認日は時刻なしで必須",IF(D44&gt;照合結果!$B$3,"記録確認日が基準日より後","確認済み"))))))),1,IF(COUNTA(A44:D44)=0,IF(F44="",0,1),IF(AND(ISNUMBER(F44),F44=IF(E44="確認済み",0,1)),0,1)))</f>
        <v>0</v>
      </c>
      <c r="H44" s="1"/>
    </row>
    <row r="45" customFormat="false" ht="30" hidden="false" customHeight="true" outlineLevel="0" collapsed="false">
      <c r="A45" s="13"/>
      <c r="B45" s="13"/>
      <c r="C45" s="14"/>
      <c r="D45" s="3"/>
      <c r="E45" s="1" t="str">
        <f aca="false">IF(COUNTA(A45:D45)=0,"",IF(NOT(AND(ISTEXT(A45),LEN(A45)=8,EXACT(LEFT(A45,4),"MST-"),ISNUMBER(FIND(MID(A45,5,1)&amp;"x","0x1x2x3x4x5x6x7x8x9x")),ISNUMBER(FIND(MID(A45,6,1)&amp;"x","0x1x2x3x4x5x6x7x8x9x")),ISNUMBER(FIND(MID(A45,7,1)&amp;"x","0x1x2x3x4x5x6x7x8x9x")),ISNUMBER(FIND(MID(A45,8,1)&amp;"x","0x1x2x3x4x5x6x7x8x9x")))),"マスター行IDの形式を確認",IF(COUNTIFS($A$8:$A$57,A45)&gt;1,"マスター行IDが重複",IF(NOT(AND(ISTEXT(B45),LEN(B45)=8,EXACT(LEFT(B45,4),"CUS-"),ISNUMBER(FIND(MID(B45,5,1)&amp;"x","0x1x2x3x4x5x6x7x8x9x")),ISNUMBER(FIND(MID(B45,6,1)&amp;"x","0x1x2x3x4x5x6x7x8x9x")),ISNUMBER(FIND(MID(B45,7,1)&amp;"x","0x1x2x3x4x5x6x7x8x9x")),ISNUMBER(FIND(MID(B45,8,1)&amp;"x","0x1x2x3x4x5x6x7x8x9x")))),"顧客IDの形式を確認",IF(NOT(OR(C45="有効",C45="保留",C45="終了",C45="未確認")),"台帳区分を確認",IF(NOT(IF(ISNUMBER(D45),AND(D45&gt;=43831,D45&lt;73051,D45=INT(D45)),FALSE())),"記録確認日は時刻なしで必須",IF(D45&gt;照合結果!$B$3,"記録確認日が基準日より後","確認済み")))))))</f>
        <v/>
      </c>
      <c r="F45" s="1" t="str">
        <f aca="false">IF(E45="","",IF(E45="確認済み",0,1))</f>
        <v/>
      </c>
      <c r="G45" s="1" t="n">
        <f aca="false">IF(E45&lt;&gt;IF(COUNTA(A45:D45)=0,"",IF(NOT(AND(ISTEXT(A45),LEN(A45)=8,EXACT(LEFT(A45,4),"MST-"),ISNUMBER(FIND(MID(A45,5,1)&amp;"x","0x1x2x3x4x5x6x7x8x9x")),ISNUMBER(FIND(MID(A45,6,1)&amp;"x","0x1x2x3x4x5x6x7x8x9x")),ISNUMBER(FIND(MID(A45,7,1)&amp;"x","0x1x2x3x4x5x6x7x8x9x")),ISNUMBER(FIND(MID(A45,8,1)&amp;"x","0x1x2x3x4x5x6x7x8x9x")))),"マスター行IDの形式を確認",IF(COUNTIFS($A$8:$A$57,A45)&gt;1,"マスター行IDが重複",IF(NOT(AND(ISTEXT(B45),LEN(B45)=8,EXACT(LEFT(B45,4),"CUS-"),ISNUMBER(FIND(MID(B45,5,1)&amp;"x","0x1x2x3x4x5x6x7x8x9x")),ISNUMBER(FIND(MID(B45,6,1)&amp;"x","0x1x2x3x4x5x6x7x8x9x")),ISNUMBER(FIND(MID(B45,7,1)&amp;"x","0x1x2x3x4x5x6x7x8x9x")),ISNUMBER(FIND(MID(B45,8,1)&amp;"x","0x1x2x3x4x5x6x7x8x9x")))),"顧客IDの形式を確認",IF(NOT(OR(C45="有効",C45="保留",C45="終了",C45="未確認")),"台帳区分を確認",IF(NOT(IF(ISNUMBER(D45),AND(D45&gt;=43831,D45&lt;73051,D45=INT(D45)),FALSE())),"記録確認日は時刻なしで必須",IF(D45&gt;照合結果!$B$3,"記録確認日が基準日より後","確認済み"))))))),1,IF(COUNTA(A45:D45)=0,IF(F45="",0,1),IF(AND(ISNUMBER(F45),F45=IF(E45="確認済み",0,1)),0,1)))</f>
        <v>0</v>
      </c>
      <c r="H45" s="1"/>
    </row>
    <row r="46" customFormat="false" ht="30" hidden="false" customHeight="true" outlineLevel="0" collapsed="false">
      <c r="A46" s="13"/>
      <c r="B46" s="13"/>
      <c r="C46" s="14"/>
      <c r="D46" s="3"/>
      <c r="E46" s="1" t="str">
        <f aca="false">IF(COUNTA(A46:D46)=0,"",IF(NOT(AND(ISTEXT(A46),LEN(A46)=8,EXACT(LEFT(A46,4),"MST-"),ISNUMBER(FIND(MID(A46,5,1)&amp;"x","0x1x2x3x4x5x6x7x8x9x")),ISNUMBER(FIND(MID(A46,6,1)&amp;"x","0x1x2x3x4x5x6x7x8x9x")),ISNUMBER(FIND(MID(A46,7,1)&amp;"x","0x1x2x3x4x5x6x7x8x9x")),ISNUMBER(FIND(MID(A46,8,1)&amp;"x","0x1x2x3x4x5x6x7x8x9x")))),"マスター行IDの形式を確認",IF(COUNTIFS($A$8:$A$57,A46)&gt;1,"マスター行IDが重複",IF(NOT(AND(ISTEXT(B46),LEN(B46)=8,EXACT(LEFT(B46,4),"CUS-"),ISNUMBER(FIND(MID(B46,5,1)&amp;"x","0x1x2x3x4x5x6x7x8x9x")),ISNUMBER(FIND(MID(B46,6,1)&amp;"x","0x1x2x3x4x5x6x7x8x9x")),ISNUMBER(FIND(MID(B46,7,1)&amp;"x","0x1x2x3x4x5x6x7x8x9x")),ISNUMBER(FIND(MID(B46,8,1)&amp;"x","0x1x2x3x4x5x6x7x8x9x")))),"顧客IDの形式を確認",IF(NOT(OR(C46="有効",C46="保留",C46="終了",C46="未確認")),"台帳区分を確認",IF(NOT(IF(ISNUMBER(D46),AND(D46&gt;=43831,D46&lt;73051,D46=INT(D46)),FALSE())),"記録確認日は時刻なしで必須",IF(D46&gt;照合結果!$B$3,"記録確認日が基準日より後","確認済み")))))))</f>
        <v/>
      </c>
      <c r="F46" s="1" t="str">
        <f aca="false">IF(E46="","",IF(E46="確認済み",0,1))</f>
        <v/>
      </c>
      <c r="G46" s="1" t="n">
        <f aca="false">IF(E46&lt;&gt;IF(COUNTA(A46:D46)=0,"",IF(NOT(AND(ISTEXT(A46),LEN(A46)=8,EXACT(LEFT(A46,4),"MST-"),ISNUMBER(FIND(MID(A46,5,1)&amp;"x","0x1x2x3x4x5x6x7x8x9x")),ISNUMBER(FIND(MID(A46,6,1)&amp;"x","0x1x2x3x4x5x6x7x8x9x")),ISNUMBER(FIND(MID(A46,7,1)&amp;"x","0x1x2x3x4x5x6x7x8x9x")),ISNUMBER(FIND(MID(A46,8,1)&amp;"x","0x1x2x3x4x5x6x7x8x9x")))),"マスター行IDの形式を確認",IF(COUNTIFS($A$8:$A$57,A46)&gt;1,"マスター行IDが重複",IF(NOT(AND(ISTEXT(B46),LEN(B46)=8,EXACT(LEFT(B46,4),"CUS-"),ISNUMBER(FIND(MID(B46,5,1)&amp;"x","0x1x2x3x4x5x6x7x8x9x")),ISNUMBER(FIND(MID(B46,6,1)&amp;"x","0x1x2x3x4x5x6x7x8x9x")),ISNUMBER(FIND(MID(B46,7,1)&amp;"x","0x1x2x3x4x5x6x7x8x9x")),ISNUMBER(FIND(MID(B46,8,1)&amp;"x","0x1x2x3x4x5x6x7x8x9x")))),"顧客IDの形式を確認",IF(NOT(OR(C46="有効",C46="保留",C46="終了",C46="未確認")),"台帳区分を確認",IF(NOT(IF(ISNUMBER(D46),AND(D46&gt;=43831,D46&lt;73051,D46=INT(D46)),FALSE())),"記録確認日は時刻なしで必須",IF(D46&gt;照合結果!$B$3,"記録確認日が基準日より後","確認済み"))))))),1,IF(COUNTA(A46:D46)=0,IF(F46="",0,1),IF(AND(ISNUMBER(F46),F46=IF(E46="確認済み",0,1)),0,1)))</f>
        <v>0</v>
      </c>
      <c r="H46" s="1"/>
    </row>
    <row r="47" customFormat="false" ht="30" hidden="false" customHeight="true" outlineLevel="0" collapsed="false">
      <c r="A47" s="13"/>
      <c r="B47" s="13"/>
      <c r="C47" s="14"/>
      <c r="D47" s="3"/>
      <c r="E47" s="1" t="str">
        <f aca="false">IF(COUNTA(A47:D47)=0,"",IF(NOT(AND(ISTEXT(A47),LEN(A47)=8,EXACT(LEFT(A47,4),"MST-"),ISNUMBER(FIND(MID(A47,5,1)&amp;"x","0x1x2x3x4x5x6x7x8x9x")),ISNUMBER(FIND(MID(A47,6,1)&amp;"x","0x1x2x3x4x5x6x7x8x9x")),ISNUMBER(FIND(MID(A47,7,1)&amp;"x","0x1x2x3x4x5x6x7x8x9x")),ISNUMBER(FIND(MID(A47,8,1)&amp;"x","0x1x2x3x4x5x6x7x8x9x")))),"マスター行IDの形式を確認",IF(COUNTIFS($A$8:$A$57,A47)&gt;1,"マスター行IDが重複",IF(NOT(AND(ISTEXT(B47),LEN(B47)=8,EXACT(LEFT(B47,4),"CUS-"),ISNUMBER(FIND(MID(B47,5,1)&amp;"x","0x1x2x3x4x5x6x7x8x9x")),ISNUMBER(FIND(MID(B47,6,1)&amp;"x","0x1x2x3x4x5x6x7x8x9x")),ISNUMBER(FIND(MID(B47,7,1)&amp;"x","0x1x2x3x4x5x6x7x8x9x")),ISNUMBER(FIND(MID(B47,8,1)&amp;"x","0x1x2x3x4x5x6x7x8x9x")))),"顧客IDの形式を確認",IF(NOT(OR(C47="有効",C47="保留",C47="終了",C47="未確認")),"台帳区分を確認",IF(NOT(IF(ISNUMBER(D47),AND(D47&gt;=43831,D47&lt;73051,D47=INT(D47)),FALSE())),"記録確認日は時刻なしで必須",IF(D47&gt;照合結果!$B$3,"記録確認日が基準日より後","確認済み")))))))</f>
        <v/>
      </c>
      <c r="F47" s="1" t="str">
        <f aca="false">IF(E47="","",IF(E47="確認済み",0,1))</f>
        <v/>
      </c>
      <c r="G47" s="1" t="n">
        <f aca="false">IF(E47&lt;&gt;IF(COUNTA(A47:D47)=0,"",IF(NOT(AND(ISTEXT(A47),LEN(A47)=8,EXACT(LEFT(A47,4),"MST-"),ISNUMBER(FIND(MID(A47,5,1)&amp;"x","0x1x2x3x4x5x6x7x8x9x")),ISNUMBER(FIND(MID(A47,6,1)&amp;"x","0x1x2x3x4x5x6x7x8x9x")),ISNUMBER(FIND(MID(A47,7,1)&amp;"x","0x1x2x3x4x5x6x7x8x9x")),ISNUMBER(FIND(MID(A47,8,1)&amp;"x","0x1x2x3x4x5x6x7x8x9x")))),"マスター行IDの形式を確認",IF(COUNTIFS($A$8:$A$57,A47)&gt;1,"マスター行IDが重複",IF(NOT(AND(ISTEXT(B47),LEN(B47)=8,EXACT(LEFT(B47,4),"CUS-"),ISNUMBER(FIND(MID(B47,5,1)&amp;"x","0x1x2x3x4x5x6x7x8x9x")),ISNUMBER(FIND(MID(B47,6,1)&amp;"x","0x1x2x3x4x5x6x7x8x9x")),ISNUMBER(FIND(MID(B47,7,1)&amp;"x","0x1x2x3x4x5x6x7x8x9x")),ISNUMBER(FIND(MID(B47,8,1)&amp;"x","0x1x2x3x4x5x6x7x8x9x")))),"顧客IDの形式を確認",IF(NOT(OR(C47="有効",C47="保留",C47="終了",C47="未確認")),"台帳区分を確認",IF(NOT(IF(ISNUMBER(D47),AND(D47&gt;=43831,D47&lt;73051,D47=INT(D47)),FALSE())),"記録確認日は時刻なしで必須",IF(D47&gt;照合結果!$B$3,"記録確認日が基準日より後","確認済み"))))))),1,IF(COUNTA(A47:D47)=0,IF(F47="",0,1),IF(AND(ISNUMBER(F47),F47=IF(E47="確認済み",0,1)),0,1)))</f>
        <v>0</v>
      </c>
      <c r="H47" s="1"/>
    </row>
    <row r="48" customFormat="false" ht="30" hidden="false" customHeight="true" outlineLevel="0" collapsed="false">
      <c r="A48" s="13"/>
      <c r="B48" s="13"/>
      <c r="C48" s="14"/>
      <c r="D48" s="3"/>
      <c r="E48" s="1" t="str">
        <f aca="false">IF(COUNTA(A48:D48)=0,"",IF(NOT(AND(ISTEXT(A48),LEN(A48)=8,EXACT(LEFT(A48,4),"MST-"),ISNUMBER(FIND(MID(A48,5,1)&amp;"x","0x1x2x3x4x5x6x7x8x9x")),ISNUMBER(FIND(MID(A48,6,1)&amp;"x","0x1x2x3x4x5x6x7x8x9x")),ISNUMBER(FIND(MID(A48,7,1)&amp;"x","0x1x2x3x4x5x6x7x8x9x")),ISNUMBER(FIND(MID(A48,8,1)&amp;"x","0x1x2x3x4x5x6x7x8x9x")))),"マスター行IDの形式を確認",IF(COUNTIFS($A$8:$A$57,A48)&gt;1,"マスター行IDが重複",IF(NOT(AND(ISTEXT(B48),LEN(B48)=8,EXACT(LEFT(B48,4),"CUS-"),ISNUMBER(FIND(MID(B48,5,1)&amp;"x","0x1x2x3x4x5x6x7x8x9x")),ISNUMBER(FIND(MID(B48,6,1)&amp;"x","0x1x2x3x4x5x6x7x8x9x")),ISNUMBER(FIND(MID(B48,7,1)&amp;"x","0x1x2x3x4x5x6x7x8x9x")),ISNUMBER(FIND(MID(B48,8,1)&amp;"x","0x1x2x3x4x5x6x7x8x9x")))),"顧客IDの形式を確認",IF(NOT(OR(C48="有効",C48="保留",C48="終了",C48="未確認")),"台帳区分を確認",IF(NOT(IF(ISNUMBER(D48),AND(D48&gt;=43831,D48&lt;73051,D48=INT(D48)),FALSE())),"記録確認日は時刻なしで必須",IF(D48&gt;照合結果!$B$3,"記録確認日が基準日より後","確認済み")))))))</f>
        <v/>
      </c>
      <c r="F48" s="1" t="str">
        <f aca="false">IF(E48="","",IF(E48="確認済み",0,1))</f>
        <v/>
      </c>
      <c r="G48" s="1" t="n">
        <f aca="false">IF(E48&lt;&gt;IF(COUNTA(A48:D48)=0,"",IF(NOT(AND(ISTEXT(A48),LEN(A48)=8,EXACT(LEFT(A48,4),"MST-"),ISNUMBER(FIND(MID(A48,5,1)&amp;"x","0x1x2x3x4x5x6x7x8x9x")),ISNUMBER(FIND(MID(A48,6,1)&amp;"x","0x1x2x3x4x5x6x7x8x9x")),ISNUMBER(FIND(MID(A48,7,1)&amp;"x","0x1x2x3x4x5x6x7x8x9x")),ISNUMBER(FIND(MID(A48,8,1)&amp;"x","0x1x2x3x4x5x6x7x8x9x")))),"マスター行IDの形式を確認",IF(COUNTIFS($A$8:$A$57,A48)&gt;1,"マスター行IDが重複",IF(NOT(AND(ISTEXT(B48),LEN(B48)=8,EXACT(LEFT(B48,4),"CUS-"),ISNUMBER(FIND(MID(B48,5,1)&amp;"x","0x1x2x3x4x5x6x7x8x9x")),ISNUMBER(FIND(MID(B48,6,1)&amp;"x","0x1x2x3x4x5x6x7x8x9x")),ISNUMBER(FIND(MID(B48,7,1)&amp;"x","0x1x2x3x4x5x6x7x8x9x")),ISNUMBER(FIND(MID(B48,8,1)&amp;"x","0x1x2x3x4x5x6x7x8x9x")))),"顧客IDの形式を確認",IF(NOT(OR(C48="有効",C48="保留",C48="終了",C48="未確認")),"台帳区分を確認",IF(NOT(IF(ISNUMBER(D48),AND(D48&gt;=43831,D48&lt;73051,D48=INT(D48)),FALSE())),"記録確認日は時刻なしで必須",IF(D48&gt;照合結果!$B$3,"記録確認日が基準日より後","確認済み"))))))),1,IF(COUNTA(A48:D48)=0,IF(F48="",0,1),IF(AND(ISNUMBER(F48),F48=IF(E48="確認済み",0,1)),0,1)))</f>
        <v>0</v>
      </c>
      <c r="H48" s="1"/>
    </row>
    <row r="49" customFormat="false" ht="30" hidden="false" customHeight="true" outlineLevel="0" collapsed="false">
      <c r="A49" s="13"/>
      <c r="B49" s="13"/>
      <c r="C49" s="14"/>
      <c r="D49" s="3"/>
      <c r="E49" s="1" t="str">
        <f aca="false">IF(COUNTA(A49:D49)=0,"",IF(NOT(AND(ISTEXT(A49),LEN(A49)=8,EXACT(LEFT(A49,4),"MST-"),ISNUMBER(FIND(MID(A49,5,1)&amp;"x","0x1x2x3x4x5x6x7x8x9x")),ISNUMBER(FIND(MID(A49,6,1)&amp;"x","0x1x2x3x4x5x6x7x8x9x")),ISNUMBER(FIND(MID(A49,7,1)&amp;"x","0x1x2x3x4x5x6x7x8x9x")),ISNUMBER(FIND(MID(A49,8,1)&amp;"x","0x1x2x3x4x5x6x7x8x9x")))),"マスター行IDの形式を確認",IF(COUNTIFS($A$8:$A$57,A49)&gt;1,"マスター行IDが重複",IF(NOT(AND(ISTEXT(B49),LEN(B49)=8,EXACT(LEFT(B49,4),"CUS-"),ISNUMBER(FIND(MID(B49,5,1)&amp;"x","0x1x2x3x4x5x6x7x8x9x")),ISNUMBER(FIND(MID(B49,6,1)&amp;"x","0x1x2x3x4x5x6x7x8x9x")),ISNUMBER(FIND(MID(B49,7,1)&amp;"x","0x1x2x3x4x5x6x7x8x9x")),ISNUMBER(FIND(MID(B49,8,1)&amp;"x","0x1x2x3x4x5x6x7x8x9x")))),"顧客IDの形式を確認",IF(NOT(OR(C49="有効",C49="保留",C49="終了",C49="未確認")),"台帳区分を確認",IF(NOT(IF(ISNUMBER(D49),AND(D49&gt;=43831,D49&lt;73051,D49=INT(D49)),FALSE())),"記録確認日は時刻なしで必須",IF(D49&gt;照合結果!$B$3,"記録確認日が基準日より後","確認済み")))))))</f>
        <v/>
      </c>
      <c r="F49" s="1" t="str">
        <f aca="false">IF(E49="","",IF(E49="確認済み",0,1))</f>
        <v/>
      </c>
      <c r="G49" s="1" t="n">
        <f aca="false">IF(E49&lt;&gt;IF(COUNTA(A49:D49)=0,"",IF(NOT(AND(ISTEXT(A49),LEN(A49)=8,EXACT(LEFT(A49,4),"MST-"),ISNUMBER(FIND(MID(A49,5,1)&amp;"x","0x1x2x3x4x5x6x7x8x9x")),ISNUMBER(FIND(MID(A49,6,1)&amp;"x","0x1x2x3x4x5x6x7x8x9x")),ISNUMBER(FIND(MID(A49,7,1)&amp;"x","0x1x2x3x4x5x6x7x8x9x")),ISNUMBER(FIND(MID(A49,8,1)&amp;"x","0x1x2x3x4x5x6x7x8x9x")))),"マスター行IDの形式を確認",IF(COUNTIFS($A$8:$A$57,A49)&gt;1,"マスター行IDが重複",IF(NOT(AND(ISTEXT(B49),LEN(B49)=8,EXACT(LEFT(B49,4),"CUS-"),ISNUMBER(FIND(MID(B49,5,1)&amp;"x","0x1x2x3x4x5x6x7x8x9x")),ISNUMBER(FIND(MID(B49,6,1)&amp;"x","0x1x2x3x4x5x6x7x8x9x")),ISNUMBER(FIND(MID(B49,7,1)&amp;"x","0x1x2x3x4x5x6x7x8x9x")),ISNUMBER(FIND(MID(B49,8,1)&amp;"x","0x1x2x3x4x5x6x7x8x9x")))),"顧客IDの形式を確認",IF(NOT(OR(C49="有効",C49="保留",C49="終了",C49="未確認")),"台帳区分を確認",IF(NOT(IF(ISNUMBER(D49),AND(D49&gt;=43831,D49&lt;73051,D49=INT(D49)),FALSE())),"記録確認日は時刻なしで必須",IF(D49&gt;照合結果!$B$3,"記録確認日が基準日より後","確認済み"))))))),1,IF(COUNTA(A49:D49)=0,IF(F49="",0,1),IF(AND(ISNUMBER(F49),F49=IF(E49="確認済み",0,1)),0,1)))</f>
        <v>0</v>
      </c>
      <c r="H49" s="1"/>
    </row>
    <row r="50" customFormat="false" ht="30" hidden="false" customHeight="true" outlineLevel="0" collapsed="false">
      <c r="A50" s="13"/>
      <c r="B50" s="13"/>
      <c r="C50" s="14"/>
      <c r="D50" s="3"/>
      <c r="E50" s="1" t="str">
        <f aca="false">IF(COUNTA(A50:D50)=0,"",IF(NOT(AND(ISTEXT(A50),LEN(A50)=8,EXACT(LEFT(A50,4),"MST-"),ISNUMBER(FIND(MID(A50,5,1)&amp;"x","0x1x2x3x4x5x6x7x8x9x")),ISNUMBER(FIND(MID(A50,6,1)&amp;"x","0x1x2x3x4x5x6x7x8x9x")),ISNUMBER(FIND(MID(A50,7,1)&amp;"x","0x1x2x3x4x5x6x7x8x9x")),ISNUMBER(FIND(MID(A50,8,1)&amp;"x","0x1x2x3x4x5x6x7x8x9x")))),"マスター行IDの形式を確認",IF(COUNTIFS($A$8:$A$57,A50)&gt;1,"マスター行IDが重複",IF(NOT(AND(ISTEXT(B50),LEN(B50)=8,EXACT(LEFT(B50,4),"CUS-"),ISNUMBER(FIND(MID(B50,5,1)&amp;"x","0x1x2x3x4x5x6x7x8x9x")),ISNUMBER(FIND(MID(B50,6,1)&amp;"x","0x1x2x3x4x5x6x7x8x9x")),ISNUMBER(FIND(MID(B50,7,1)&amp;"x","0x1x2x3x4x5x6x7x8x9x")),ISNUMBER(FIND(MID(B50,8,1)&amp;"x","0x1x2x3x4x5x6x7x8x9x")))),"顧客IDの形式を確認",IF(NOT(OR(C50="有効",C50="保留",C50="終了",C50="未確認")),"台帳区分を確認",IF(NOT(IF(ISNUMBER(D50),AND(D50&gt;=43831,D50&lt;73051,D50=INT(D50)),FALSE())),"記録確認日は時刻なしで必須",IF(D50&gt;照合結果!$B$3,"記録確認日が基準日より後","確認済み")))))))</f>
        <v/>
      </c>
      <c r="F50" s="1" t="str">
        <f aca="false">IF(E50="","",IF(E50="確認済み",0,1))</f>
        <v/>
      </c>
      <c r="G50" s="1" t="n">
        <f aca="false">IF(E50&lt;&gt;IF(COUNTA(A50:D50)=0,"",IF(NOT(AND(ISTEXT(A50),LEN(A50)=8,EXACT(LEFT(A50,4),"MST-"),ISNUMBER(FIND(MID(A50,5,1)&amp;"x","0x1x2x3x4x5x6x7x8x9x")),ISNUMBER(FIND(MID(A50,6,1)&amp;"x","0x1x2x3x4x5x6x7x8x9x")),ISNUMBER(FIND(MID(A50,7,1)&amp;"x","0x1x2x3x4x5x6x7x8x9x")),ISNUMBER(FIND(MID(A50,8,1)&amp;"x","0x1x2x3x4x5x6x7x8x9x")))),"マスター行IDの形式を確認",IF(COUNTIFS($A$8:$A$57,A50)&gt;1,"マスター行IDが重複",IF(NOT(AND(ISTEXT(B50),LEN(B50)=8,EXACT(LEFT(B50,4),"CUS-"),ISNUMBER(FIND(MID(B50,5,1)&amp;"x","0x1x2x3x4x5x6x7x8x9x")),ISNUMBER(FIND(MID(B50,6,1)&amp;"x","0x1x2x3x4x5x6x7x8x9x")),ISNUMBER(FIND(MID(B50,7,1)&amp;"x","0x1x2x3x4x5x6x7x8x9x")),ISNUMBER(FIND(MID(B50,8,1)&amp;"x","0x1x2x3x4x5x6x7x8x9x")))),"顧客IDの形式を確認",IF(NOT(OR(C50="有効",C50="保留",C50="終了",C50="未確認")),"台帳区分を確認",IF(NOT(IF(ISNUMBER(D50),AND(D50&gt;=43831,D50&lt;73051,D50=INT(D50)),FALSE())),"記録確認日は時刻なしで必須",IF(D50&gt;照合結果!$B$3,"記録確認日が基準日より後","確認済み"))))))),1,IF(COUNTA(A50:D50)=0,IF(F50="",0,1),IF(AND(ISNUMBER(F50),F50=IF(E50="確認済み",0,1)),0,1)))</f>
        <v>0</v>
      </c>
      <c r="H50" s="1"/>
    </row>
    <row r="51" customFormat="false" ht="30" hidden="false" customHeight="true" outlineLevel="0" collapsed="false">
      <c r="A51" s="13"/>
      <c r="B51" s="13"/>
      <c r="C51" s="14"/>
      <c r="D51" s="3"/>
      <c r="E51" s="1" t="str">
        <f aca="false">IF(COUNTA(A51:D51)=0,"",IF(NOT(AND(ISTEXT(A51),LEN(A51)=8,EXACT(LEFT(A51,4),"MST-"),ISNUMBER(FIND(MID(A51,5,1)&amp;"x","0x1x2x3x4x5x6x7x8x9x")),ISNUMBER(FIND(MID(A51,6,1)&amp;"x","0x1x2x3x4x5x6x7x8x9x")),ISNUMBER(FIND(MID(A51,7,1)&amp;"x","0x1x2x3x4x5x6x7x8x9x")),ISNUMBER(FIND(MID(A51,8,1)&amp;"x","0x1x2x3x4x5x6x7x8x9x")))),"マスター行IDの形式を確認",IF(COUNTIFS($A$8:$A$57,A51)&gt;1,"マスター行IDが重複",IF(NOT(AND(ISTEXT(B51),LEN(B51)=8,EXACT(LEFT(B51,4),"CUS-"),ISNUMBER(FIND(MID(B51,5,1)&amp;"x","0x1x2x3x4x5x6x7x8x9x")),ISNUMBER(FIND(MID(B51,6,1)&amp;"x","0x1x2x3x4x5x6x7x8x9x")),ISNUMBER(FIND(MID(B51,7,1)&amp;"x","0x1x2x3x4x5x6x7x8x9x")),ISNUMBER(FIND(MID(B51,8,1)&amp;"x","0x1x2x3x4x5x6x7x8x9x")))),"顧客IDの形式を確認",IF(NOT(OR(C51="有効",C51="保留",C51="終了",C51="未確認")),"台帳区分を確認",IF(NOT(IF(ISNUMBER(D51),AND(D51&gt;=43831,D51&lt;73051,D51=INT(D51)),FALSE())),"記録確認日は時刻なしで必須",IF(D51&gt;照合結果!$B$3,"記録確認日が基準日より後","確認済み")))))))</f>
        <v/>
      </c>
      <c r="F51" s="1" t="str">
        <f aca="false">IF(E51="","",IF(E51="確認済み",0,1))</f>
        <v/>
      </c>
      <c r="G51" s="1" t="n">
        <f aca="false">IF(E51&lt;&gt;IF(COUNTA(A51:D51)=0,"",IF(NOT(AND(ISTEXT(A51),LEN(A51)=8,EXACT(LEFT(A51,4),"MST-"),ISNUMBER(FIND(MID(A51,5,1)&amp;"x","0x1x2x3x4x5x6x7x8x9x")),ISNUMBER(FIND(MID(A51,6,1)&amp;"x","0x1x2x3x4x5x6x7x8x9x")),ISNUMBER(FIND(MID(A51,7,1)&amp;"x","0x1x2x3x4x5x6x7x8x9x")),ISNUMBER(FIND(MID(A51,8,1)&amp;"x","0x1x2x3x4x5x6x7x8x9x")))),"マスター行IDの形式を確認",IF(COUNTIFS($A$8:$A$57,A51)&gt;1,"マスター行IDが重複",IF(NOT(AND(ISTEXT(B51),LEN(B51)=8,EXACT(LEFT(B51,4),"CUS-"),ISNUMBER(FIND(MID(B51,5,1)&amp;"x","0x1x2x3x4x5x6x7x8x9x")),ISNUMBER(FIND(MID(B51,6,1)&amp;"x","0x1x2x3x4x5x6x7x8x9x")),ISNUMBER(FIND(MID(B51,7,1)&amp;"x","0x1x2x3x4x5x6x7x8x9x")),ISNUMBER(FIND(MID(B51,8,1)&amp;"x","0x1x2x3x4x5x6x7x8x9x")))),"顧客IDの形式を確認",IF(NOT(OR(C51="有効",C51="保留",C51="終了",C51="未確認")),"台帳区分を確認",IF(NOT(IF(ISNUMBER(D51),AND(D51&gt;=43831,D51&lt;73051,D51=INT(D51)),FALSE())),"記録確認日は時刻なしで必須",IF(D51&gt;照合結果!$B$3,"記録確認日が基準日より後","確認済み"))))))),1,IF(COUNTA(A51:D51)=0,IF(F51="",0,1),IF(AND(ISNUMBER(F51),F51=IF(E51="確認済み",0,1)),0,1)))</f>
        <v>0</v>
      </c>
      <c r="H51" s="1"/>
    </row>
    <row r="52" customFormat="false" ht="30" hidden="false" customHeight="true" outlineLevel="0" collapsed="false">
      <c r="A52" s="13"/>
      <c r="B52" s="13"/>
      <c r="C52" s="14"/>
      <c r="D52" s="3"/>
      <c r="E52" s="1" t="str">
        <f aca="false">IF(COUNTA(A52:D52)=0,"",IF(NOT(AND(ISTEXT(A52),LEN(A52)=8,EXACT(LEFT(A52,4),"MST-"),ISNUMBER(FIND(MID(A52,5,1)&amp;"x","0x1x2x3x4x5x6x7x8x9x")),ISNUMBER(FIND(MID(A52,6,1)&amp;"x","0x1x2x3x4x5x6x7x8x9x")),ISNUMBER(FIND(MID(A52,7,1)&amp;"x","0x1x2x3x4x5x6x7x8x9x")),ISNUMBER(FIND(MID(A52,8,1)&amp;"x","0x1x2x3x4x5x6x7x8x9x")))),"マスター行IDの形式を確認",IF(COUNTIFS($A$8:$A$57,A52)&gt;1,"マスター行IDが重複",IF(NOT(AND(ISTEXT(B52),LEN(B52)=8,EXACT(LEFT(B52,4),"CUS-"),ISNUMBER(FIND(MID(B52,5,1)&amp;"x","0x1x2x3x4x5x6x7x8x9x")),ISNUMBER(FIND(MID(B52,6,1)&amp;"x","0x1x2x3x4x5x6x7x8x9x")),ISNUMBER(FIND(MID(B52,7,1)&amp;"x","0x1x2x3x4x5x6x7x8x9x")),ISNUMBER(FIND(MID(B52,8,1)&amp;"x","0x1x2x3x4x5x6x7x8x9x")))),"顧客IDの形式を確認",IF(NOT(OR(C52="有効",C52="保留",C52="終了",C52="未確認")),"台帳区分を確認",IF(NOT(IF(ISNUMBER(D52),AND(D52&gt;=43831,D52&lt;73051,D52=INT(D52)),FALSE())),"記録確認日は時刻なしで必須",IF(D52&gt;照合結果!$B$3,"記録確認日が基準日より後","確認済み")))))))</f>
        <v/>
      </c>
      <c r="F52" s="1" t="str">
        <f aca="false">IF(E52="","",IF(E52="確認済み",0,1))</f>
        <v/>
      </c>
      <c r="G52" s="1" t="n">
        <f aca="false">IF(E52&lt;&gt;IF(COUNTA(A52:D52)=0,"",IF(NOT(AND(ISTEXT(A52),LEN(A52)=8,EXACT(LEFT(A52,4),"MST-"),ISNUMBER(FIND(MID(A52,5,1)&amp;"x","0x1x2x3x4x5x6x7x8x9x")),ISNUMBER(FIND(MID(A52,6,1)&amp;"x","0x1x2x3x4x5x6x7x8x9x")),ISNUMBER(FIND(MID(A52,7,1)&amp;"x","0x1x2x3x4x5x6x7x8x9x")),ISNUMBER(FIND(MID(A52,8,1)&amp;"x","0x1x2x3x4x5x6x7x8x9x")))),"マスター行IDの形式を確認",IF(COUNTIFS($A$8:$A$57,A52)&gt;1,"マスター行IDが重複",IF(NOT(AND(ISTEXT(B52),LEN(B52)=8,EXACT(LEFT(B52,4),"CUS-"),ISNUMBER(FIND(MID(B52,5,1)&amp;"x","0x1x2x3x4x5x6x7x8x9x")),ISNUMBER(FIND(MID(B52,6,1)&amp;"x","0x1x2x3x4x5x6x7x8x9x")),ISNUMBER(FIND(MID(B52,7,1)&amp;"x","0x1x2x3x4x5x6x7x8x9x")),ISNUMBER(FIND(MID(B52,8,1)&amp;"x","0x1x2x3x4x5x6x7x8x9x")))),"顧客IDの形式を確認",IF(NOT(OR(C52="有効",C52="保留",C52="終了",C52="未確認")),"台帳区分を確認",IF(NOT(IF(ISNUMBER(D52),AND(D52&gt;=43831,D52&lt;73051,D52=INT(D52)),FALSE())),"記録確認日は時刻なしで必須",IF(D52&gt;照合結果!$B$3,"記録確認日が基準日より後","確認済み"))))))),1,IF(COUNTA(A52:D52)=0,IF(F52="",0,1),IF(AND(ISNUMBER(F52),F52=IF(E52="確認済み",0,1)),0,1)))</f>
        <v>0</v>
      </c>
      <c r="H52" s="1"/>
    </row>
    <row r="53" customFormat="false" ht="30" hidden="false" customHeight="true" outlineLevel="0" collapsed="false">
      <c r="A53" s="13"/>
      <c r="B53" s="13"/>
      <c r="C53" s="14"/>
      <c r="D53" s="3"/>
      <c r="E53" s="1" t="str">
        <f aca="false">IF(COUNTA(A53:D53)=0,"",IF(NOT(AND(ISTEXT(A53),LEN(A53)=8,EXACT(LEFT(A53,4),"MST-"),ISNUMBER(FIND(MID(A53,5,1)&amp;"x","0x1x2x3x4x5x6x7x8x9x")),ISNUMBER(FIND(MID(A53,6,1)&amp;"x","0x1x2x3x4x5x6x7x8x9x")),ISNUMBER(FIND(MID(A53,7,1)&amp;"x","0x1x2x3x4x5x6x7x8x9x")),ISNUMBER(FIND(MID(A53,8,1)&amp;"x","0x1x2x3x4x5x6x7x8x9x")))),"マスター行IDの形式を確認",IF(COUNTIFS($A$8:$A$57,A53)&gt;1,"マスター行IDが重複",IF(NOT(AND(ISTEXT(B53),LEN(B53)=8,EXACT(LEFT(B53,4),"CUS-"),ISNUMBER(FIND(MID(B53,5,1)&amp;"x","0x1x2x3x4x5x6x7x8x9x")),ISNUMBER(FIND(MID(B53,6,1)&amp;"x","0x1x2x3x4x5x6x7x8x9x")),ISNUMBER(FIND(MID(B53,7,1)&amp;"x","0x1x2x3x4x5x6x7x8x9x")),ISNUMBER(FIND(MID(B53,8,1)&amp;"x","0x1x2x3x4x5x6x7x8x9x")))),"顧客IDの形式を確認",IF(NOT(OR(C53="有効",C53="保留",C53="終了",C53="未確認")),"台帳区分を確認",IF(NOT(IF(ISNUMBER(D53),AND(D53&gt;=43831,D53&lt;73051,D53=INT(D53)),FALSE())),"記録確認日は時刻なしで必須",IF(D53&gt;照合結果!$B$3,"記録確認日が基準日より後","確認済み")))))))</f>
        <v/>
      </c>
      <c r="F53" s="1" t="str">
        <f aca="false">IF(E53="","",IF(E53="確認済み",0,1))</f>
        <v/>
      </c>
      <c r="G53" s="1" t="n">
        <f aca="false">IF(E53&lt;&gt;IF(COUNTA(A53:D53)=0,"",IF(NOT(AND(ISTEXT(A53),LEN(A53)=8,EXACT(LEFT(A53,4),"MST-"),ISNUMBER(FIND(MID(A53,5,1)&amp;"x","0x1x2x3x4x5x6x7x8x9x")),ISNUMBER(FIND(MID(A53,6,1)&amp;"x","0x1x2x3x4x5x6x7x8x9x")),ISNUMBER(FIND(MID(A53,7,1)&amp;"x","0x1x2x3x4x5x6x7x8x9x")),ISNUMBER(FIND(MID(A53,8,1)&amp;"x","0x1x2x3x4x5x6x7x8x9x")))),"マスター行IDの形式を確認",IF(COUNTIFS($A$8:$A$57,A53)&gt;1,"マスター行IDが重複",IF(NOT(AND(ISTEXT(B53),LEN(B53)=8,EXACT(LEFT(B53,4),"CUS-"),ISNUMBER(FIND(MID(B53,5,1)&amp;"x","0x1x2x3x4x5x6x7x8x9x")),ISNUMBER(FIND(MID(B53,6,1)&amp;"x","0x1x2x3x4x5x6x7x8x9x")),ISNUMBER(FIND(MID(B53,7,1)&amp;"x","0x1x2x3x4x5x6x7x8x9x")),ISNUMBER(FIND(MID(B53,8,1)&amp;"x","0x1x2x3x4x5x6x7x8x9x")))),"顧客IDの形式を確認",IF(NOT(OR(C53="有効",C53="保留",C53="終了",C53="未確認")),"台帳区分を確認",IF(NOT(IF(ISNUMBER(D53),AND(D53&gt;=43831,D53&lt;73051,D53=INT(D53)),FALSE())),"記録確認日は時刻なしで必須",IF(D53&gt;照合結果!$B$3,"記録確認日が基準日より後","確認済み"))))))),1,IF(COUNTA(A53:D53)=0,IF(F53="",0,1),IF(AND(ISNUMBER(F53),F53=IF(E53="確認済み",0,1)),0,1)))</f>
        <v>0</v>
      </c>
      <c r="H53" s="1"/>
    </row>
    <row r="54" customFormat="false" ht="30" hidden="false" customHeight="true" outlineLevel="0" collapsed="false">
      <c r="A54" s="13"/>
      <c r="B54" s="13"/>
      <c r="C54" s="14"/>
      <c r="D54" s="3"/>
      <c r="E54" s="1" t="str">
        <f aca="false">IF(COUNTA(A54:D54)=0,"",IF(NOT(AND(ISTEXT(A54),LEN(A54)=8,EXACT(LEFT(A54,4),"MST-"),ISNUMBER(FIND(MID(A54,5,1)&amp;"x","0x1x2x3x4x5x6x7x8x9x")),ISNUMBER(FIND(MID(A54,6,1)&amp;"x","0x1x2x3x4x5x6x7x8x9x")),ISNUMBER(FIND(MID(A54,7,1)&amp;"x","0x1x2x3x4x5x6x7x8x9x")),ISNUMBER(FIND(MID(A54,8,1)&amp;"x","0x1x2x3x4x5x6x7x8x9x")))),"マスター行IDの形式を確認",IF(COUNTIFS($A$8:$A$57,A54)&gt;1,"マスター行IDが重複",IF(NOT(AND(ISTEXT(B54),LEN(B54)=8,EXACT(LEFT(B54,4),"CUS-"),ISNUMBER(FIND(MID(B54,5,1)&amp;"x","0x1x2x3x4x5x6x7x8x9x")),ISNUMBER(FIND(MID(B54,6,1)&amp;"x","0x1x2x3x4x5x6x7x8x9x")),ISNUMBER(FIND(MID(B54,7,1)&amp;"x","0x1x2x3x4x5x6x7x8x9x")),ISNUMBER(FIND(MID(B54,8,1)&amp;"x","0x1x2x3x4x5x6x7x8x9x")))),"顧客IDの形式を確認",IF(NOT(OR(C54="有効",C54="保留",C54="終了",C54="未確認")),"台帳区分を確認",IF(NOT(IF(ISNUMBER(D54),AND(D54&gt;=43831,D54&lt;73051,D54=INT(D54)),FALSE())),"記録確認日は時刻なしで必須",IF(D54&gt;照合結果!$B$3,"記録確認日が基準日より後","確認済み")))))))</f>
        <v/>
      </c>
      <c r="F54" s="1" t="str">
        <f aca="false">IF(E54="","",IF(E54="確認済み",0,1))</f>
        <v/>
      </c>
      <c r="G54" s="1" t="n">
        <f aca="false">IF(E54&lt;&gt;IF(COUNTA(A54:D54)=0,"",IF(NOT(AND(ISTEXT(A54),LEN(A54)=8,EXACT(LEFT(A54,4),"MST-"),ISNUMBER(FIND(MID(A54,5,1)&amp;"x","0x1x2x3x4x5x6x7x8x9x")),ISNUMBER(FIND(MID(A54,6,1)&amp;"x","0x1x2x3x4x5x6x7x8x9x")),ISNUMBER(FIND(MID(A54,7,1)&amp;"x","0x1x2x3x4x5x6x7x8x9x")),ISNUMBER(FIND(MID(A54,8,1)&amp;"x","0x1x2x3x4x5x6x7x8x9x")))),"マスター行IDの形式を確認",IF(COUNTIFS($A$8:$A$57,A54)&gt;1,"マスター行IDが重複",IF(NOT(AND(ISTEXT(B54),LEN(B54)=8,EXACT(LEFT(B54,4),"CUS-"),ISNUMBER(FIND(MID(B54,5,1)&amp;"x","0x1x2x3x4x5x6x7x8x9x")),ISNUMBER(FIND(MID(B54,6,1)&amp;"x","0x1x2x3x4x5x6x7x8x9x")),ISNUMBER(FIND(MID(B54,7,1)&amp;"x","0x1x2x3x4x5x6x7x8x9x")),ISNUMBER(FIND(MID(B54,8,1)&amp;"x","0x1x2x3x4x5x6x7x8x9x")))),"顧客IDの形式を確認",IF(NOT(OR(C54="有効",C54="保留",C54="終了",C54="未確認")),"台帳区分を確認",IF(NOT(IF(ISNUMBER(D54),AND(D54&gt;=43831,D54&lt;73051,D54=INT(D54)),FALSE())),"記録確認日は時刻なしで必須",IF(D54&gt;照合結果!$B$3,"記録確認日が基準日より後","確認済み"))))))),1,IF(COUNTA(A54:D54)=0,IF(F54="",0,1),IF(AND(ISNUMBER(F54),F54=IF(E54="確認済み",0,1)),0,1)))</f>
        <v>0</v>
      </c>
      <c r="H54" s="1"/>
    </row>
    <row r="55" customFormat="false" ht="30" hidden="false" customHeight="true" outlineLevel="0" collapsed="false">
      <c r="A55" s="13"/>
      <c r="B55" s="13"/>
      <c r="C55" s="14"/>
      <c r="D55" s="3"/>
      <c r="E55" s="1" t="str">
        <f aca="false">IF(COUNTA(A55:D55)=0,"",IF(NOT(AND(ISTEXT(A55),LEN(A55)=8,EXACT(LEFT(A55,4),"MST-"),ISNUMBER(FIND(MID(A55,5,1)&amp;"x","0x1x2x3x4x5x6x7x8x9x")),ISNUMBER(FIND(MID(A55,6,1)&amp;"x","0x1x2x3x4x5x6x7x8x9x")),ISNUMBER(FIND(MID(A55,7,1)&amp;"x","0x1x2x3x4x5x6x7x8x9x")),ISNUMBER(FIND(MID(A55,8,1)&amp;"x","0x1x2x3x4x5x6x7x8x9x")))),"マスター行IDの形式を確認",IF(COUNTIFS($A$8:$A$57,A55)&gt;1,"マスター行IDが重複",IF(NOT(AND(ISTEXT(B55),LEN(B55)=8,EXACT(LEFT(B55,4),"CUS-"),ISNUMBER(FIND(MID(B55,5,1)&amp;"x","0x1x2x3x4x5x6x7x8x9x")),ISNUMBER(FIND(MID(B55,6,1)&amp;"x","0x1x2x3x4x5x6x7x8x9x")),ISNUMBER(FIND(MID(B55,7,1)&amp;"x","0x1x2x3x4x5x6x7x8x9x")),ISNUMBER(FIND(MID(B55,8,1)&amp;"x","0x1x2x3x4x5x6x7x8x9x")))),"顧客IDの形式を確認",IF(NOT(OR(C55="有効",C55="保留",C55="終了",C55="未確認")),"台帳区分を確認",IF(NOT(IF(ISNUMBER(D55),AND(D55&gt;=43831,D55&lt;73051,D55=INT(D55)),FALSE())),"記録確認日は時刻なしで必須",IF(D55&gt;照合結果!$B$3,"記録確認日が基準日より後","確認済み")))))))</f>
        <v/>
      </c>
      <c r="F55" s="1" t="str">
        <f aca="false">IF(E55="","",IF(E55="確認済み",0,1))</f>
        <v/>
      </c>
      <c r="G55" s="1" t="n">
        <f aca="false">IF(E55&lt;&gt;IF(COUNTA(A55:D55)=0,"",IF(NOT(AND(ISTEXT(A55),LEN(A55)=8,EXACT(LEFT(A55,4),"MST-"),ISNUMBER(FIND(MID(A55,5,1)&amp;"x","0x1x2x3x4x5x6x7x8x9x")),ISNUMBER(FIND(MID(A55,6,1)&amp;"x","0x1x2x3x4x5x6x7x8x9x")),ISNUMBER(FIND(MID(A55,7,1)&amp;"x","0x1x2x3x4x5x6x7x8x9x")),ISNUMBER(FIND(MID(A55,8,1)&amp;"x","0x1x2x3x4x5x6x7x8x9x")))),"マスター行IDの形式を確認",IF(COUNTIFS($A$8:$A$57,A55)&gt;1,"マスター行IDが重複",IF(NOT(AND(ISTEXT(B55),LEN(B55)=8,EXACT(LEFT(B55,4),"CUS-"),ISNUMBER(FIND(MID(B55,5,1)&amp;"x","0x1x2x3x4x5x6x7x8x9x")),ISNUMBER(FIND(MID(B55,6,1)&amp;"x","0x1x2x3x4x5x6x7x8x9x")),ISNUMBER(FIND(MID(B55,7,1)&amp;"x","0x1x2x3x4x5x6x7x8x9x")),ISNUMBER(FIND(MID(B55,8,1)&amp;"x","0x1x2x3x4x5x6x7x8x9x")))),"顧客IDの形式を確認",IF(NOT(OR(C55="有効",C55="保留",C55="終了",C55="未確認")),"台帳区分を確認",IF(NOT(IF(ISNUMBER(D55),AND(D55&gt;=43831,D55&lt;73051,D55=INT(D55)),FALSE())),"記録確認日は時刻なしで必須",IF(D55&gt;照合結果!$B$3,"記録確認日が基準日より後","確認済み"))))))),1,IF(COUNTA(A55:D55)=0,IF(F55="",0,1),IF(AND(ISNUMBER(F55),F55=IF(E55="確認済み",0,1)),0,1)))</f>
        <v>0</v>
      </c>
      <c r="H55" s="1"/>
    </row>
    <row r="56" customFormat="false" ht="30" hidden="false" customHeight="true" outlineLevel="0" collapsed="false">
      <c r="A56" s="13"/>
      <c r="B56" s="13"/>
      <c r="C56" s="14"/>
      <c r="D56" s="3"/>
      <c r="E56" s="1" t="str">
        <f aca="false">IF(COUNTA(A56:D56)=0,"",IF(NOT(AND(ISTEXT(A56),LEN(A56)=8,EXACT(LEFT(A56,4),"MST-"),ISNUMBER(FIND(MID(A56,5,1)&amp;"x","0x1x2x3x4x5x6x7x8x9x")),ISNUMBER(FIND(MID(A56,6,1)&amp;"x","0x1x2x3x4x5x6x7x8x9x")),ISNUMBER(FIND(MID(A56,7,1)&amp;"x","0x1x2x3x4x5x6x7x8x9x")),ISNUMBER(FIND(MID(A56,8,1)&amp;"x","0x1x2x3x4x5x6x7x8x9x")))),"マスター行IDの形式を確認",IF(COUNTIFS($A$8:$A$57,A56)&gt;1,"マスター行IDが重複",IF(NOT(AND(ISTEXT(B56),LEN(B56)=8,EXACT(LEFT(B56,4),"CUS-"),ISNUMBER(FIND(MID(B56,5,1)&amp;"x","0x1x2x3x4x5x6x7x8x9x")),ISNUMBER(FIND(MID(B56,6,1)&amp;"x","0x1x2x3x4x5x6x7x8x9x")),ISNUMBER(FIND(MID(B56,7,1)&amp;"x","0x1x2x3x4x5x6x7x8x9x")),ISNUMBER(FIND(MID(B56,8,1)&amp;"x","0x1x2x3x4x5x6x7x8x9x")))),"顧客IDの形式を確認",IF(NOT(OR(C56="有効",C56="保留",C56="終了",C56="未確認")),"台帳区分を確認",IF(NOT(IF(ISNUMBER(D56),AND(D56&gt;=43831,D56&lt;73051,D56=INT(D56)),FALSE())),"記録確認日は時刻なしで必須",IF(D56&gt;照合結果!$B$3,"記録確認日が基準日より後","確認済み")))))))</f>
        <v/>
      </c>
      <c r="F56" s="1" t="str">
        <f aca="false">IF(E56="","",IF(E56="確認済み",0,1))</f>
        <v/>
      </c>
      <c r="G56" s="1" t="n">
        <f aca="false">IF(E56&lt;&gt;IF(COUNTA(A56:D56)=0,"",IF(NOT(AND(ISTEXT(A56),LEN(A56)=8,EXACT(LEFT(A56,4),"MST-"),ISNUMBER(FIND(MID(A56,5,1)&amp;"x","0x1x2x3x4x5x6x7x8x9x")),ISNUMBER(FIND(MID(A56,6,1)&amp;"x","0x1x2x3x4x5x6x7x8x9x")),ISNUMBER(FIND(MID(A56,7,1)&amp;"x","0x1x2x3x4x5x6x7x8x9x")),ISNUMBER(FIND(MID(A56,8,1)&amp;"x","0x1x2x3x4x5x6x7x8x9x")))),"マスター行IDの形式を確認",IF(COUNTIFS($A$8:$A$57,A56)&gt;1,"マスター行IDが重複",IF(NOT(AND(ISTEXT(B56),LEN(B56)=8,EXACT(LEFT(B56,4),"CUS-"),ISNUMBER(FIND(MID(B56,5,1)&amp;"x","0x1x2x3x4x5x6x7x8x9x")),ISNUMBER(FIND(MID(B56,6,1)&amp;"x","0x1x2x3x4x5x6x7x8x9x")),ISNUMBER(FIND(MID(B56,7,1)&amp;"x","0x1x2x3x4x5x6x7x8x9x")),ISNUMBER(FIND(MID(B56,8,1)&amp;"x","0x1x2x3x4x5x6x7x8x9x")))),"顧客IDの形式を確認",IF(NOT(OR(C56="有効",C56="保留",C56="終了",C56="未確認")),"台帳区分を確認",IF(NOT(IF(ISNUMBER(D56),AND(D56&gt;=43831,D56&lt;73051,D56=INT(D56)),FALSE())),"記録確認日は時刻なしで必須",IF(D56&gt;照合結果!$B$3,"記録確認日が基準日より後","確認済み"))))))),1,IF(COUNTA(A56:D56)=0,IF(F56="",0,1),IF(AND(ISNUMBER(F56),F56=IF(E56="確認済み",0,1)),0,1)))</f>
        <v>0</v>
      </c>
      <c r="H56" s="1"/>
    </row>
    <row r="57" customFormat="false" ht="30" hidden="false" customHeight="true" outlineLevel="0" collapsed="false">
      <c r="A57" s="13"/>
      <c r="B57" s="13"/>
      <c r="C57" s="14"/>
      <c r="D57" s="3"/>
      <c r="E57" s="1" t="str">
        <f aca="false">IF(COUNTA(A57:D57)=0,"",IF(NOT(AND(ISTEXT(A57),LEN(A57)=8,EXACT(LEFT(A57,4),"MST-"),ISNUMBER(FIND(MID(A57,5,1)&amp;"x","0x1x2x3x4x5x6x7x8x9x")),ISNUMBER(FIND(MID(A57,6,1)&amp;"x","0x1x2x3x4x5x6x7x8x9x")),ISNUMBER(FIND(MID(A57,7,1)&amp;"x","0x1x2x3x4x5x6x7x8x9x")),ISNUMBER(FIND(MID(A57,8,1)&amp;"x","0x1x2x3x4x5x6x7x8x9x")))),"マスター行IDの形式を確認",IF(COUNTIFS($A$8:$A$57,A57)&gt;1,"マスター行IDが重複",IF(NOT(AND(ISTEXT(B57),LEN(B57)=8,EXACT(LEFT(B57,4),"CUS-"),ISNUMBER(FIND(MID(B57,5,1)&amp;"x","0x1x2x3x4x5x6x7x8x9x")),ISNUMBER(FIND(MID(B57,6,1)&amp;"x","0x1x2x3x4x5x6x7x8x9x")),ISNUMBER(FIND(MID(B57,7,1)&amp;"x","0x1x2x3x4x5x6x7x8x9x")),ISNUMBER(FIND(MID(B57,8,1)&amp;"x","0x1x2x3x4x5x6x7x8x9x")))),"顧客IDの形式を確認",IF(NOT(OR(C57="有効",C57="保留",C57="終了",C57="未確認")),"台帳区分を確認",IF(NOT(IF(ISNUMBER(D57),AND(D57&gt;=43831,D57&lt;73051,D57=INT(D57)),FALSE())),"記録確認日は時刻なしで必須",IF(D57&gt;照合結果!$B$3,"記録確認日が基準日より後","確認済み")))))))</f>
        <v/>
      </c>
      <c r="F57" s="1" t="str">
        <f aca="false">IF(E57="","",IF(E57="確認済み",0,1))</f>
        <v/>
      </c>
      <c r="G57" s="1" t="n">
        <f aca="false">IF(E57&lt;&gt;IF(COUNTA(A57:D57)=0,"",IF(NOT(AND(ISTEXT(A57),LEN(A57)=8,EXACT(LEFT(A57,4),"MST-"),ISNUMBER(FIND(MID(A57,5,1)&amp;"x","0x1x2x3x4x5x6x7x8x9x")),ISNUMBER(FIND(MID(A57,6,1)&amp;"x","0x1x2x3x4x5x6x7x8x9x")),ISNUMBER(FIND(MID(A57,7,1)&amp;"x","0x1x2x3x4x5x6x7x8x9x")),ISNUMBER(FIND(MID(A57,8,1)&amp;"x","0x1x2x3x4x5x6x7x8x9x")))),"マスター行IDの形式を確認",IF(COUNTIFS($A$8:$A$57,A57)&gt;1,"マスター行IDが重複",IF(NOT(AND(ISTEXT(B57),LEN(B57)=8,EXACT(LEFT(B57,4),"CUS-"),ISNUMBER(FIND(MID(B57,5,1)&amp;"x","0x1x2x3x4x5x6x7x8x9x")),ISNUMBER(FIND(MID(B57,6,1)&amp;"x","0x1x2x3x4x5x6x7x8x9x")),ISNUMBER(FIND(MID(B57,7,1)&amp;"x","0x1x2x3x4x5x6x7x8x9x")),ISNUMBER(FIND(MID(B57,8,1)&amp;"x","0x1x2x3x4x5x6x7x8x9x")))),"顧客IDの形式を確認",IF(NOT(OR(C57="有効",C57="保留",C57="終了",C57="未確認")),"台帳区分を確認",IF(NOT(IF(ISNUMBER(D57),AND(D57&gt;=43831,D57&lt;73051,D57=INT(D57)),FALSE())),"記録確認日は時刻なしで必須",IF(D57&gt;照合結果!$B$3,"記録確認日が基準日より後","確認済み"))))))),1,IF(COUNTA(A57:D57)=0,IF(F57="",0,1),IF(AND(ISNUMBER(F57),F57=IF(E57="確認済み",0,1)),0,1)))</f>
        <v>0</v>
      </c>
      <c r="H57" s="1"/>
    </row>
    <row r="58" customFormat="false" ht="23" hidden="false" customHeight="true" outlineLevel="0" collapsed="false">
      <c r="A58" s="1"/>
      <c r="B58" s="1"/>
      <c r="C58" s="1"/>
      <c r="D58" s="1"/>
      <c r="E58" s="1"/>
      <c r="F58" s="1"/>
      <c r="G58" s="1"/>
      <c r="H58" s="1"/>
    </row>
    <row r="59" customFormat="false" ht="23" hidden="false" customHeight="true" outlineLevel="0" collapsed="false">
      <c r="A59" s="1"/>
      <c r="B59" s="1"/>
      <c r="C59" s="1"/>
      <c r="D59" s="1"/>
      <c r="E59" s="1"/>
      <c r="F59" s="1"/>
      <c r="G59" s="1"/>
      <c r="H59" s="1"/>
    </row>
  </sheetData>
  <mergeCells count="1">
    <mergeCell ref="A2:H2"/>
  </mergeCells>
  <dataValidations count="1">
    <dataValidation allowBlank="false" errorStyle="stop" operator="between" showDropDown="false" showErrorMessage="false" showInputMessage="false" sqref="C8:C57" type="list">
      <formula1>"有効,保留,終了,未確認"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ja-JP</dc:language>
  <cp:lastModifiedBy/>
  <dcterms:modified xsi:type="dcterms:W3CDTF">2026-10-16T08:07:27Z</dcterms:modified>
  <cp:revision>1</cp:revision>
  <dc:subject/>
  <dc:title/>
</cp:coreProperties>
</file>