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顧客一覧" sheetId="1" state="visible" r:id="rId3"/>
    <sheet name="顧客入力" sheetId="2" state="visible" r:id="rId4"/>
    <sheet name="担当者ID" sheetId="3" state="visible" r:id="rId5"/>
  </sheets>
  <definedNames>
    <definedName function="false" hidden="false" localSheetId="0" name="_xlnm.Print_Area" vbProcedure="false">顧客一覧!$A$1:$H$17</definedName>
    <definedName function="false" hidden="false" localSheetId="0" name="_xlnm.Print_Titles" vbProcedure="false">顧客一覧!$9:$9</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<sst xmlns="http://schemas.openxmlformats.org/spreadsheetml/2006/main" count="105" uniqueCount="80">
  <si>
    <t xml:space="preserve">顧客・担当・次回予定を確認</t>
  </si>
  <si>
    <t xml:space="preserve">基準日の前提</t>
  </si>
  <si>
    <t xml:space="preserve">入力の前提</t>
  </si>
  <si>
    <t xml:space="preserve">照合基準日</t>
  </si>
  <si>
    <t xml:space="preserve">継続（件）</t>
  </si>
  <si>
    <t xml:space="preserve">保留（件）</t>
  </si>
  <si>
    <t xml:space="preserve">終了（件）</t>
  </si>
  <si>
    <t xml:space="preserve">予定遅延（件）</t>
  </si>
  <si>
    <t xml:space="preserve">本日予定（件）</t>
  </si>
  <si>
    <t xml:space="preserve">今後予定（件）</t>
  </si>
  <si>
    <t xml:space="preserve">担当未設定（件）</t>
  </si>
  <si>
    <t xml:space="preserve">連絡要確認（件）</t>
  </si>
  <si>
    <t xml:space="preserve">予定要見直し（件）</t>
  </si>
  <si>
    <t xml:space="preserve">全登録（件）</t>
  </si>
  <si>
    <t xml:space="preserve">連絡停止（件）</t>
  </si>
  <si>
    <t xml:space="preserve">照合差額（件）</t>
  </si>
  <si>
    <r>
      <rPr>
        <sz val="11"/>
        <color rgb="FF20283F"/>
        <rFont val="Noto Sans JP"/>
        <family val="2"/>
      </rPr>
      <t xml:space="preserve">予定の</t>
    </r>
    <r>
      <rPr>
        <sz val="11"/>
        <color rgb="FF20283F"/>
        <rFont val="Arial"/>
        <family val="0"/>
        <charset val="1"/>
      </rPr>
      <t xml:space="preserve">3</t>
    </r>
    <r>
      <rPr>
        <sz val="11"/>
        <color rgb="FF20283F"/>
        <rFont val="Noto Sans JP"/>
        <family val="2"/>
      </rPr>
      <t xml:space="preserve">集計は継続・担当あり・連絡可のみ。担当未設定</t>
    </r>
    <r>
      <rPr>
        <sz val="11"/>
        <color rgb="FF20283F"/>
        <rFont val="Arial"/>
        <family val="0"/>
        <charset val="1"/>
      </rPr>
      <t xml:space="preserve">/</t>
    </r>
    <r>
      <rPr>
        <sz val="11"/>
        <color rgb="FF20283F"/>
        <rFont val="Noto Sans JP"/>
        <family val="2"/>
      </rPr>
      <t xml:space="preserve">連絡要確認</t>
    </r>
    <r>
      <rPr>
        <sz val="11"/>
        <color rgb="FF20283F"/>
        <rFont val="Arial"/>
        <family val="0"/>
        <charset val="1"/>
      </rPr>
      <t xml:space="preserve">/</t>
    </r>
    <r>
      <rPr>
        <sz val="11"/>
        <color rgb="FF20283F"/>
        <rFont val="Noto Sans JP"/>
        <family val="2"/>
      </rPr>
      <t xml:space="preserve">連絡停止は終了を除きます。</t>
    </r>
  </si>
  <si>
    <r>
      <rPr>
        <b val="true"/>
        <sz val="11"/>
        <color rgb="FFFFFFFF"/>
        <rFont val="Noto Sans JP"/>
        <family val="2"/>
      </rPr>
      <t xml:space="preserve">顧客</t>
    </r>
    <r>
      <rPr>
        <b val="true"/>
        <sz val="11"/>
        <color rgb="FFFFFFFF"/>
        <rFont val="Arial"/>
        <family val="0"/>
        <charset val="1"/>
      </rPr>
      <t xml:space="preserve">ID</t>
    </r>
  </si>
  <si>
    <t xml:space="preserve">表示名</t>
  </si>
  <si>
    <t xml:space="preserve">管理区分</t>
  </si>
  <si>
    <r>
      <rPr>
        <b val="true"/>
        <sz val="11"/>
        <color rgb="FFFFFFFF"/>
        <rFont val="Noto Sans JP"/>
        <family val="2"/>
      </rPr>
      <t xml:space="preserve">担当</t>
    </r>
    <r>
      <rPr>
        <b val="true"/>
        <sz val="11"/>
        <color rgb="FFFFFFFF"/>
        <rFont val="Arial"/>
        <family val="0"/>
        <charset val="1"/>
      </rPr>
      <t xml:space="preserve">ID</t>
    </r>
  </si>
  <si>
    <t xml:space="preserve">連絡区分</t>
  </si>
  <si>
    <t xml:space="preserve">最終接点日</t>
  </si>
  <si>
    <t xml:space="preserve">次回予定日</t>
  </si>
  <si>
    <t xml:space="preserve">予定の確認</t>
  </si>
  <si>
    <t xml:space="preserve">顧客台帳の入力</t>
  </si>
  <si>
    <r>
      <rPr>
        <sz val="11"/>
        <color rgb="FF20283F"/>
        <rFont val="Noto Sans JP"/>
        <family val="2"/>
      </rPr>
      <t xml:space="preserve">黄色の</t>
    </r>
    <r>
      <rPr>
        <sz val="11"/>
        <color rgb="FF20283F"/>
        <rFont val="Arial"/>
        <family val="0"/>
        <charset val="1"/>
      </rPr>
      <t xml:space="preserve">A</t>
    </r>
    <r>
      <rPr>
        <sz val="11"/>
        <color rgb="FF20283F"/>
        <rFont val="Noto Sans JP"/>
        <family val="2"/>
      </rPr>
      <t xml:space="preserve">〜</t>
    </r>
    <r>
      <rPr>
        <sz val="11"/>
        <color rgb="FF20283F"/>
        <rFont val="Arial"/>
        <family val="0"/>
        <charset val="1"/>
      </rPr>
      <t xml:space="preserve">H</t>
    </r>
    <r>
      <rPr>
        <sz val="11"/>
        <color rgb="FF20283F"/>
        <rFont val="Noto Sans JP"/>
        <family val="2"/>
      </rPr>
      <t xml:space="preserve">へ。</t>
    </r>
    <r>
      <rPr>
        <sz val="11"/>
        <color rgb="FF20283F"/>
        <rFont val="Arial"/>
        <family val="0"/>
        <charset val="1"/>
      </rPr>
      <t xml:space="preserve">50</t>
    </r>
    <r>
      <rPr>
        <sz val="11"/>
        <color rgb="FF20283F"/>
        <rFont val="Noto Sans JP"/>
        <family val="2"/>
      </rPr>
      <t xml:space="preserve">顧客・</t>
    </r>
    <r>
      <rPr>
        <sz val="11"/>
        <color rgb="FF20283F"/>
        <rFont val="Arial"/>
        <family val="0"/>
        <charset val="1"/>
      </rPr>
      <t xml:space="preserve">20</t>
    </r>
    <r>
      <rPr>
        <sz val="11"/>
        <color rgb="FF20283F"/>
        <rFont val="Noto Sans JP"/>
        <family val="2"/>
      </rPr>
      <t xml:space="preserve">担当者</t>
    </r>
    <r>
      <rPr>
        <sz val="11"/>
        <color rgb="FF20283F"/>
        <rFont val="Arial"/>
        <family val="0"/>
        <charset val="1"/>
      </rPr>
      <t xml:space="preserve">ID</t>
    </r>
    <r>
      <rPr>
        <sz val="11"/>
        <color rgb="FF20283F"/>
        <rFont val="Noto Sans JP"/>
        <family val="2"/>
      </rPr>
      <t xml:space="preserve">。表示名は</t>
    </r>
    <r>
      <rPr>
        <sz val="11"/>
        <color rgb="FF20283F"/>
        <rFont val="Arial"/>
        <family val="0"/>
        <charset val="1"/>
      </rPr>
      <t xml:space="preserve">20</t>
    </r>
    <r>
      <rPr>
        <sz val="11"/>
        <color rgb="FF20283F"/>
        <rFont val="Noto Sans JP"/>
        <family val="2"/>
      </rPr>
      <t xml:space="preserve">文字まで。住所</t>
    </r>
    <r>
      <rPr>
        <sz val="11"/>
        <color rgb="FF20283F"/>
        <rFont val="Arial"/>
        <family val="0"/>
        <charset val="1"/>
      </rPr>
      <t xml:space="preserve">/</t>
    </r>
    <r>
      <rPr>
        <sz val="11"/>
        <color rgb="FF20283F"/>
        <rFont val="Noto Sans JP"/>
        <family val="2"/>
      </rPr>
      <t xml:space="preserve">メール</t>
    </r>
    <r>
      <rPr>
        <sz val="11"/>
        <color rgb="FF20283F"/>
        <rFont val="Arial"/>
        <family val="0"/>
        <charset val="1"/>
      </rPr>
      <t xml:space="preserve">/</t>
    </r>
    <r>
      <rPr>
        <sz val="11"/>
        <color rgb="FF20283F"/>
        <rFont val="Noto Sans JP"/>
        <family val="2"/>
      </rPr>
      <t xml:space="preserve">窓口名の対応は別資料で管理。</t>
    </r>
  </si>
  <si>
    <r>
      <rPr>
        <sz val="11"/>
        <color rgb="FF20283F"/>
        <rFont val="Noto Sans JP"/>
        <family val="2"/>
      </rPr>
      <t xml:space="preserve">連絡区分は目的</t>
    </r>
    <r>
      <rPr>
        <sz val="11"/>
        <color rgb="FF20283F"/>
        <rFont val="Arial"/>
        <family val="0"/>
        <charset val="1"/>
      </rPr>
      <t xml:space="preserve">/</t>
    </r>
    <r>
      <rPr>
        <sz val="11"/>
        <color rgb="FF20283F"/>
        <rFont val="Noto Sans JP"/>
        <family val="2"/>
      </rPr>
      <t xml:space="preserve">経路ごとに元記録を確認。入力欄だけで同意</t>
    </r>
    <r>
      <rPr>
        <sz val="11"/>
        <color rgb="FF20283F"/>
        <rFont val="Arial"/>
        <family val="0"/>
        <charset val="1"/>
      </rPr>
      <t xml:space="preserve">/</t>
    </r>
    <r>
      <rPr>
        <sz val="11"/>
        <color rgb="FF20283F"/>
        <rFont val="Noto Sans JP"/>
        <family val="2"/>
      </rPr>
      <t xml:space="preserve">権限</t>
    </r>
    <r>
      <rPr>
        <sz val="11"/>
        <color rgb="FF20283F"/>
        <rFont val="Arial"/>
        <family val="0"/>
        <charset val="1"/>
      </rPr>
      <t xml:space="preserve">/</t>
    </r>
    <r>
      <rPr>
        <sz val="11"/>
        <color rgb="FF20283F"/>
        <rFont val="Noto Sans JP"/>
        <family val="2"/>
      </rPr>
      <t xml:space="preserve">適法性を証明しません。</t>
    </r>
  </si>
  <si>
    <t xml:space="preserve">記録確認日</t>
  </si>
  <si>
    <t xml:space="preserve">管理対象</t>
  </si>
  <si>
    <t xml:space="preserve">担当未設定</t>
  </si>
  <si>
    <t xml:space="preserve">照合できる予定</t>
  </si>
  <si>
    <t xml:space="preserve">予定要見直し</t>
  </si>
  <si>
    <t xml:space="preserve">連絡要確認</t>
  </si>
  <si>
    <t xml:space="preserve">入力の確認</t>
  </si>
  <si>
    <t xml:space="preserve">入力不備</t>
  </si>
  <si>
    <t xml:space="preserve">計算の前提</t>
  </si>
  <si>
    <t xml:space="preserve">CUS-0001</t>
  </si>
  <si>
    <r>
      <rPr>
        <sz val="11"/>
        <color rgb="FF20283F"/>
        <rFont val="Noto Sans JP"/>
        <family val="2"/>
      </rPr>
      <t xml:space="preserve">架空顧客</t>
    </r>
    <r>
      <rPr>
        <sz val="11"/>
        <color rgb="FF20283F"/>
        <rFont val="Arial"/>
        <family val="0"/>
        <charset val="1"/>
      </rPr>
      <t xml:space="preserve">A</t>
    </r>
  </si>
  <si>
    <t xml:space="preserve">継続</t>
  </si>
  <si>
    <t xml:space="preserve">STF-0001</t>
  </si>
  <si>
    <t xml:space="preserve">連絡可</t>
  </si>
  <si>
    <t xml:space="preserve">CUS-0002</t>
  </si>
  <si>
    <r>
      <rPr>
        <sz val="11"/>
        <color rgb="FF20283F"/>
        <rFont val="Noto Sans JP"/>
        <family val="2"/>
      </rPr>
      <t xml:space="preserve">架空顧客</t>
    </r>
    <r>
      <rPr>
        <sz val="11"/>
        <color rgb="FF20283F"/>
        <rFont val="Arial"/>
        <family val="0"/>
        <charset val="1"/>
      </rPr>
      <t xml:space="preserve">B</t>
    </r>
  </si>
  <si>
    <t xml:space="preserve">STF-0002</t>
  </si>
  <si>
    <t xml:space="preserve">CUS-0003</t>
  </si>
  <si>
    <r>
      <rPr>
        <sz val="11"/>
        <color rgb="FF20283F"/>
        <rFont val="Noto Sans JP"/>
        <family val="2"/>
      </rPr>
      <t xml:space="preserve">架空顧客</t>
    </r>
    <r>
      <rPr>
        <sz val="11"/>
        <color rgb="FF20283F"/>
        <rFont val="Arial"/>
        <family val="0"/>
        <charset val="1"/>
      </rPr>
      <t xml:space="preserve">C</t>
    </r>
  </si>
  <si>
    <t xml:space="preserve">STF-0003</t>
  </si>
  <si>
    <t xml:space="preserve">CUS-0004</t>
  </si>
  <si>
    <r>
      <rPr>
        <sz val="11"/>
        <color rgb="FF20283F"/>
        <rFont val="Noto Sans JP"/>
        <family val="2"/>
      </rPr>
      <t xml:space="preserve">架空顧客</t>
    </r>
    <r>
      <rPr>
        <sz val="11"/>
        <color rgb="FF20283F"/>
        <rFont val="Arial"/>
        <family val="0"/>
        <charset val="1"/>
      </rPr>
      <t xml:space="preserve">D</t>
    </r>
  </si>
  <si>
    <t xml:space="preserve">CUS-0005</t>
  </si>
  <si>
    <r>
      <rPr>
        <sz val="11"/>
        <color rgb="FF20283F"/>
        <rFont val="Noto Sans JP"/>
        <family val="2"/>
      </rPr>
      <t xml:space="preserve">架空顧客</t>
    </r>
    <r>
      <rPr>
        <sz val="11"/>
        <color rgb="FF20283F"/>
        <rFont val="Arial"/>
        <family val="0"/>
        <charset val="1"/>
      </rPr>
      <t xml:space="preserve">E</t>
    </r>
  </si>
  <si>
    <t xml:space="preserve">STF-0004</t>
  </si>
  <si>
    <t xml:space="preserve">要確認</t>
  </si>
  <si>
    <t xml:space="preserve">CUS-0006</t>
  </si>
  <si>
    <r>
      <rPr>
        <sz val="11"/>
        <color rgb="FF20283F"/>
        <rFont val="Noto Sans JP"/>
        <family val="2"/>
      </rPr>
      <t xml:space="preserve">架空顧客</t>
    </r>
    <r>
      <rPr>
        <sz val="11"/>
        <color rgb="FF20283F"/>
        <rFont val="Arial"/>
        <family val="0"/>
        <charset val="1"/>
      </rPr>
      <t xml:space="preserve">F</t>
    </r>
  </si>
  <si>
    <t xml:space="preserve">保留</t>
  </si>
  <si>
    <t xml:space="preserve">CUS-0007</t>
  </si>
  <si>
    <r>
      <rPr>
        <sz val="11"/>
        <color rgb="FF20283F"/>
        <rFont val="Noto Sans JP"/>
        <family val="2"/>
      </rPr>
      <t xml:space="preserve">架空顧客</t>
    </r>
    <r>
      <rPr>
        <sz val="11"/>
        <color rgb="FF20283F"/>
        <rFont val="Arial"/>
        <family val="0"/>
        <charset val="1"/>
      </rPr>
      <t xml:space="preserve">G</t>
    </r>
  </si>
  <si>
    <t xml:space="preserve">終了</t>
  </si>
  <si>
    <t xml:space="preserve">連絡停止</t>
  </si>
  <si>
    <t xml:space="preserve">CUS-0008</t>
  </si>
  <si>
    <r>
      <rPr>
        <sz val="11"/>
        <color rgb="FF20283F"/>
        <rFont val="Noto Sans JP"/>
        <family val="2"/>
      </rPr>
      <t xml:space="preserve">架空顧客</t>
    </r>
    <r>
      <rPr>
        <sz val="11"/>
        <color rgb="FF20283F"/>
        <rFont val="Arial"/>
        <family val="0"/>
        <charset val="1"/>
      </rPr>
      <t xml:space="preserve">H</t>
    </r>
  </si>
  <si>
    <r>
      <rPr>
        <sz val="11"/>
        <color rgb="FF20283F"/>
        <rFont val="Noto Sans JP"/>
        <family val="2"/>
      </rPr>
      <t xml:space="preserve">架空教材。</t>
    </r>
    <r>
      <rPr>
        <sz val="11"/>
        <color rgb="FF20283F"/>
        <rFont val="Arial"/>
        <family val="0"/>
        <charset val="1"/>
      </rPr>
      <t xml:space="preserve">50</t>
    </r>
    <r>
      <rPr>
        <sz val="11"/>
        <color rgb="FF20283F"/>
        <rFont val="Noto Sans JP"/>
        <family val="2"/>
      </rPr>
      <t xml:space="preserve">顧客</t>
    </r>
    <r>
      <rPr>
        <sz val="11"/>
        <color rgb="FF20283F"/>
        <rFont val="Arial"/>
        <family val="0"/>
        <charset val="1"/>
      </rPr>
      <t xml:space="preserve">/20</t>
    </r>
    <r>
      <rPr>
        <sz val="11"/>
        <color rgb="FF20283F"/>
        <rFont val="Noto Sans JP"/>
        <family val="2"/>
      </rPr>
      <t xml:space="preserve">担当者</t>
    </r>
    <r>
      <rPr>
        <sz val="11"/>
        <color rgb="FF20283F"/>
        <rFont val="Arial"/>
        <family val="0"/>
        <charset val="1"/>
      </rPr>
      <t xml:space="preserve">ID</t>
    </r>
    <r>
      <rPr>
        <sz val="11"/>
        <color rgb="FF20283F"/>
        <rFont val="Noto Sans JP"/>
        <family val="2"/>
      </rPr>
      <t xml:space="preserve">。表示名は</t>
    </r>
    <r>
      <rPr>
        <sz val="11"/>
        <color rgb="FF20283F"/>
        <rFont val="Arial"/>
        <family val="0"/>
        <charset val="1"/>
      </rPr>
      <t xml:space="preserve">20</t>
    </r>
    <r>
      <rPr>
        <sz val="11"/>
        <color rgb="FF20283F"/>
        <rFont val="Noto Sans JP"/>
        <family val="2"/>
      </rPr>
      <t xml:space="preserve">文字まで。本人・連絡先との対応は別資料で管理。</t>
    </r>
  </si>
  <si>
    <r>
      <rPr>
        <sz val="11"/>
        <color rgb="FF20283F"/>
        <rFont val="Noto Sans JP"/>
        <family val="2"/>
      </rPr>
      <t xml:space="preserve">予定の</t>
    </r>
    <r>
      <rPr>
        <sz val="11"/>
        <color rgb="FF20283F"/>
        <rFont val="Arial"/>
        <family val="0"/>
        <charset val="1"/>
      </rPr>
      <t xml:space="preserve">3</t>
    </r>
    <r>
      <rPr>
        <sz val="11"/>
        <color rgb="FF20283F"/>
        <rFont val="Noto Sans JP"/>
        <family val="2"/>
      </rPr>
      <t xml:space="preserve">集計は継続</t>
    </r>
    <r>
      <rPr>
        <sz val="11"/>
        <color rgb="FF20283F"/>
        <rFont val="Arial"/>
        <family val="0"/>
        <charset val="1"/>
      </rPr>
      <t xml:space="preserve">/</t>
    </r>
    <r>
      <rPr>
        <sz val="11"/>
        <color rgb="FF20283F"/>
        <rFont val="Noto Sans JP"/>
        <family val="2"/>
      </rPr>
      <t xml:space="preserve">担当あり</t>
    </r>
    <r>
      <rPr>
        <sz val="11"/>
        <color rgb="FF20283F"/>
        <rFont val="Arial"/>
        <family val="0"/>
        <charset val="1"/>
      </rPr>
      <t xml:space="preserve">/</t>
    </r>
    <r>
      <rPr>
        <sz val="11"/>
        <color rgb="FF20283F"/>
        <rFont val="Noto Sans JP"/>
        <family val="2"/>
      </rPr>
      <t xml:space="preserve">連絡可</t>
    </r>
    <r>
      <rPr>
        <sz val="11"/>
        <color rgb="FF20283F"/>
        <rFont val="Arial"/>
        <family val="0"/>
        <charset val="1"/>
      </rPr>
      <t xml:space="preserve">/</t>
    </r>
    <r>
      <rPr>
        <sz val="11"/>
        <color rgb="FF20283F"/>
        <rFont val="Noto Sans JP"/>
        <family val="2"/>
      </rPr>
      <t xml:space="preserve">予定日ありのみ。予定日到来で連絡や送信を実行しません。</t>
    </r>
  </si>
  <si>
    <r>
      <rPr>
        <sz val="11"/>
        <color rgb="FF20283F"/>
        <rFont val="Noto Sans JP"/>
        <family val="2"/>
      </rPr>
      <t xml:space="preserve">担当未設定</t>
    </r>
    <r>
      <rPr>
        <sz val="11"/>
        <color rgb="FF20283F"/>
        <rFont val="Arial"/>
        <family val="0"/>
        <charset val="1"/>
      </rPr>
      <t xml:space="preserve">/</t>
    </r>
    <r>
      <rPr>
        <sz val="11"/>
        <color rgb="FF20283F"/>
        <rFont val="Noto Sans JP"/>
        <family val="2"/>
      </rPr>
      <t xml:space="preserve">連絡要確認</t>
    </r>
    <r>
      <rPr>
        <sz val="11"/>
        <color rgb="FF20283F"/>
        <rFont val="Arial"/>
        <family val="0"/>
        <charset val="1"/>
      </rPr>
      <t xml:space="preserve">/</t>
    </r>
    <r>
      <rPr>
        <sz val="11"/>
        <color rgb="FF20283F"/>
        <rFont val="Noto Sans JP"/>
        <family val="2"/>
      </rPr>
      <t xml:space="preserve">連絡停止は終了を除く。予定要見直しは保留</t>
    </r>
    <r>
      <rPr>
        <sz val="11"/>
        <color rgb="FF20283F"/>
        <rFont val="Arial"/>
        <family val="0"/>
        <charset val="1"/>
      </rPr>
      <t xml:space="preserve">/</t>
    </r>
    <r>
      <rPr>
        <sz val="11"/>
        <color rgb="FF20283F"/>
        <rFont val="Noto Sans JP"/>
        <family val="2"/>
      </rPr>
      <t xml:space="preserve">終了</t>
    </r>
    <r>
      <rPr>
        <sz val="11"/>
        <color rgb="FF20283F"/>
        <rFont val="Arial"/>
        <family val="0"/>
        <charset val="1"/>
      </rPr>
      <t xml:space="preserve">/</t>
    </r>
    <r>
      <rPr>
        <sz val="11"/>
        <color rgb="FF20283F"/>
        <rFont val="Noto Sans JP"/>
        <family val="2"/>
      </rPr>
      <t xml:space="preserve">停止</t>
    </r>
    <r>
      <rPr>
        <sz val="11"/>
        <color rgb="FF20283F"/>
        <rFont val="Arial"/>
        <family val="0"/>
        <charset val="1"/>
      </rPr>
      <t xml:space="preserve">/</t>
    </r>
    <r>
      <rPr>
        <sz val="11"/>
        <color rgb="FF20283F"/>
        <rFont val="Noto Sans JP"/>
        <family val="2"/>
      </rPr>
      <t xml:space="preserve">未確認</t>
    </r>
    <r>
      <rPr>
        <sz val="11"/>
        <color rgb="FF20283F"/>
        <rFont val="Arial"/>
        <family val="0"/>
        <charset val="1"/>
      </rPr>
      <t xml:space="preserve">/</t>
    </r>
    <r>
      <rPr>
        <sz val="11"/>
        <color rgb="FF20283F"/>
        <rFont val="Noto Sans JP"/>
        <family val="2"/>
      </rPr>
      <t xml:space="preserve">担当なしの予定。</t>
    </r>
  </si>
  <si>
    <t xml:space="preserve">記録確認日は元台帳を照合した日。接点日≦確認日≦基準日。接点未記録は接触なしの証明ではありません。</t>
  </si>
  <si>
    <r>
      <rPr>
        <sz val="11"/>
        <color rgb="FF20283F"/>
        <rFont val="Noto Sans JP"/>
        <family val="2"/>
      </rPr>
      <t xml:space="preserve">連絡区分は利用目的</t>
    </r>
    <r>
      <rPr>
        <sz val="11"/>
        <color rgb="FF20283F"/>
        <rFont val="Arial"/>
        <family val="0"/>
        <charset val="1"/>
      </rPr>
      <t xml:space="preserve">/</t>
    </r>
    <r>
      <rPr>
        <sz val="11"/>
        <color rgb="FF20283F"/>
        <rFont val="Noto Sans JP"/>
        <family val="2"/>
      </rPr>
      <t xml:space="preserve">経路ごとに根拠を別途確認。セルを連絡可にしても同意</t>
    </r>
    <r>
      <rPr>
        <sz val="11"/>
        <color rgb="FF20283F"/>
        <rFont val="Arial"/>
        <family val="0"/>
        <charset val="1"/>
      </rPr>
      <t xml:space="preserve">/</t>
    </r>
    <r>
      <rPr>
        <sz val="11"/>
        <color rgb="FF20283F"/>
        <rFont val="Noto Sans JP"/>
        <family val="2"/>
      </rPr>
      <t xml:space="preserve">権限</t>
    </r>
    <r>
      <rPr>
        <sz val="11"/>
        <color rgb="FF20283F"/>
        <rFont val="Arial"/>
        <family val="0"/>
        <charset val="1"/>
      </rPr>
      <t xml:space="preserve">/</t>
    </r>
    <r>
      <rPr>
        <sz val="11"/>
        <color rgb="FF20283F"/>
        <rFont val="Noto Sans JP"/>
        <family val="2"/>
      </rPr>
      <t xml:space="preserve">適法性の証明になりません。</t>
    </r>
  </si>
  <si>
    <r>
      <rPr>
        <sz val="11"/>
        <color rgb="FF20283F"/>
        <rFont val="Noto Sans JP"/>
        <family val="2"/>
      </rPr>
      <t xml:space="preserve">現在の元台帳の状況を照合。基準日変更だけで過去の管理区分</t>
    </r>
    <r>
      <rPr>
        <sz val="11"/>
        <color rgb="FF20283F"/>
        <rFont val="Arial"/>
        <family val="0"/>
        <charset val="1"/>
      </rPr>
      <t xml:space="preserve">/</t>
    </r>
    <r>
      <rPr>
        <sz val="11"/>
        <color rgb="FF20283F"/>
        <rFont val="Noto Sans JP"/>
        <family val="2"/>
      </rPr>
      <t xml:space="preserve">担当</t>
    </r>
    <r>
      <rPr>
        <sz val="11"/>
        <color rgb="FF20283F"/>
        <rFont val="Arial"/>
        <family val="0"/>
        <charset val="1"/>
      </rPr>
      <t xml:space="preserve">/</t>
    </r>
    <r>
      <rPr>
        <sz val="11"/>
        <color rgb="FF20283F"/>
        <rFont val="Noto Sans JP"/>
        <family val="2"/>
      </rPr>
      <t xml:space="preserve">連絡方針の履歴を復元しません。</t>
    </r>
  </si>
  <si>
    <r>
      <rPr>
        <sz val="11"/>
        <color rgb="FF20283F"/>
        <rFont val="Noto Sans JP"/>
        <family val="2"/>
      </rPr>
      <t xml:space="preserve">氏名</t>
    </r>
    <r>
      <rPr>
        <sz val="11"/>
        <color rgb="FF20283F"/>
        <rFont val="Arial"/>
        <family val="0"/>
        <charset val="1"/>
      </rPr>
      <t xml:space="preserve">/</t>
    </r>
    <r>
      <rPr>
        <sz val="11"/>
        <color rgb="FF20283F"/>
        <rFont val="Noto Sans JP"/>
        <family val="2"/>
      </rPr>
      <t xml:space="preserve">住所</t>
    </r>
    <r>
      <rPr>
        <sz val="11"/>
        <color rgb="FF20283F"/>
        <rFont val="Arial"/>
        <family val="0"/>
        <charset val="1"/>
      </rPr>
      <t xml:space="preserve">/</t>
    </r>
    <r>
      <rPr>
        <sz val="11"/>
        <color rgb="FF20283F"/>
        <rFont val="Noto Sans JP"/>
        <family val="2"/>
      </rPr>
      <t xml:space="preserve">メール等の対応表とブック</t>
    </r>
    <r>
      <rPr>
        <sz val="11"/>
        <color rgb="FF20283F"/>
        <rFont val="Arial"/>
        <family val="0"/>
        <charset val="1"/>
      </rPr>
      <t xml:space="preserve">/</t>
    </r>
    <r>
      <rPr>
        <sz val="11"/>
        <color rgb="FF20283F"/>
        <rFont val="Noto Sans JP"/>
        <family val="2"/>
      </rPr>
      <t xml:space="preserve">印刷物の共有範囲・保管</t>
    </r>
    <r>
      <rPr>
        <sz val="11"/>
        <color rgb="FF20283F"/>
        <rFont val="Arial"/>
        <family val="0"/>
        <charset val="1"/>
      </rPr>
      <t xml:space="preserve">/</t>
    </r>
    <r>
      <rPr>
        <sz val="11"/>
        <color rgb="FF20283F"/>
        <rFont val="Noto Sans JP"/>
        <family val="2"/>
      </rPr>
      <t xml:space="preserve">削除方針を管理。</t>
    </r>
    <r>
      <rPr>
        <sz val="11"/>
        <color rgb="FF20283F"/>
        <rFont val="Arial"/>
        <family val="0"/>
        <charset val="1"/>
      </rPr>
      <t xml:space="preserve">ID</t>
    </r>
    <r>
      <rPr>
        <sz val="11"/>
        <color rgb="FF20283F"/>
        <rFont val="Noto Sans JP"/>
        <family val="2"/>
      </rPr>
      <t xml:space="preserve">だけで匿名化は完了しません。</t>
    </r>
  </si>
  <si>
    <t xml:space="preserve">不明な貼付元の数式やリンクを実行しない。入力の不備検査は任意ファイルや有害式の安全保証ではありません。</t>
  </si>
  <si>
    <r>
      <rPr>
        <sz val="11"/>
        <color rgb="FF20283F"/>
        <rFont val="Noto Sans JP"/>
        <family val="2"/>
      </rPr>
      <t xml:space="preserve">印刷は顧客一覧のみ。初期</t>
    </r>
    <r>
      <rPr>
        <sz val="11"/>
        <color rgb="FF20283F"/>
        <rFont val="Arial"/>
        <family val="0"/>
        <charset val="1"/>
      </rPr>
      <t xml:space="preserve">A1:H17</t>
    </r>
    <r>
      <rPr>
        <sz val="11"/>
        <color rgb="FF20283F"/>
        <rFont val="Noto Sans JP"/>
        <family val="2"/>
      </rPr>
      <t xml:space="preserve">、</t>
    </r>
    <r>
      <rPr>
        <sz val="11"/>
        <color rgb="FF20283F"/>
        <rFont val="Arial"/>
        <family val="0"/>
        <charset val="1"/>
      </rPr>
      <t xml:space="preserve">50</t>
    </r>
    <r>
      <rPr>
        <sz val="11"/>
        <color rgb="FF20283F"/>
        <rFont val="Noto Sans JP"/>
        <family val="2"/>
      </rPr>
      <t xml:space="preserve">顧客</t>
    </r>
    <r>
      <rPr>
        <sz val="11"/>
        <color rgb="FF20283F"/>
        <rFont val="Arial"/>
        <family val="0"/>
        <charset val="1"/>
      </rPr>
      <t xml:space="preserve">A1:H59</t>
    </r>
    <r>
      <rPr>
        <sz val="11"/>
        <color rgb="FF20283F"/>
        <rFont val="Noto Sans JP"/>
        <family val="2"/>
      </rPr>
      <t xml:space="preserve">。版</t>
    </r>
    <r>
      <rPr>
        <sz val="11"/>
        <color rgb="FF20283F"/>
        <rFont val="Arial"/>
        <family val="0"/>
        <charset val="1"/>
      </rPr>
      <t xml:space="preserve">1/CC0 https://creativecommons.org/publicdomain/zero/1.0/</t>
    </r>
  </si>
  <si>
    <r>
      <rPr>
        <sz val="11"/>
        <color rgb="FF20283F"/>
        <rFont val="Noto Sans JP"/>
        <family val="2"/>
      </rPr>
      <t xml:space="preserve">一次情報確認</t>
    </r>
    <r>
      <rPr>
        <sz val="11"/>
        <color rgb="FF20283F"/>
        <rFont val="Arial"/>
        <family val="0"/>
        <charset val="1"/>
      </rPr>
      <t xml:space="preserve">2026-10-16 https://support.microsoft.com/en-us/excel/functions/countifs-function</t>
    </r>
  </si>
  <si>
    <r>
      <rPr>
        <sz val="11"/>
        <color rgb="FF20283F"/>
        <rFont val="Noto Sans JP"/>
        <family val="2"/>
      </rPr>
      <t xml:space="preserve">個人情報保護委員会 通則編</t>
    </r>
    <r>
      <rPr>
        <sz val="11"/>
        <color rgb="FF20283F"/>
        <rFont val="Arial"/>
        <family val="0"/>
        <charset val="1"/>
      </rPr>
      <t xml:space="preserve">10-6 https://www.ppc.go.jp/personalinfo/legal/guidelines_tsusoku/</t>
    </r>
  </si>
  <si>
    <r>
      <rPr>
        <sz val="11"/>
        <color rgb="FF20283F"/>
        <rFont val="Arial"/>
        <family val="0"/>
        <charset val="1"/>
      </rPr>
      <t xml:space="preserve">Calc</t>
    </r>
    <r>
      <rPr>
        <sz val="11"/>
        <color rgb="FF20283F"/>
        <rFont val="Noto Sans JP"/>
        <family val="2"/>
      </rPr>
      <t xml:space="preserve">のセル内段落は不備検出できない場合があります。原入力を保持し一覧表示を</t>
    </r>
    <r>
      <rPr>
        <sz val="11"/>
        <color rgb="FF20283F"/>
        <rFont val="Arial"/>
        <family val="0"/>
        <charset val="1"/>
      </rPr>
      <t xml:space="preserve">CLEAN</t>
    </r>
    <r>
      <rPr>
        <sz val="11"/>
        <color rgb="FF20283F"/>
        <rFont val="Noto Sans JP"/>
        <family val="2"/>
      </rPr>
      <t xml:space="preserve">で整えるため、入力も目視確認。</t>
    </r>
  </si>
  <si>
    <r>
      <rPr>
        <b val="true"/>
        <sz val="16"/>
        <color rgb="FF3048A5"/>
        <rFont val="Noto Sans JP"/>
        <family val="2"/>
      </rPr>
      <t xml:space="preserve">担当者</t>
    </r>
    <r>
      <rPr>
        <b val="true"/>
        <sz val="16"/>
        <color rgb="FF3048A5"/>
        <rFont val="Arial"/>
        <family val="0"/>
        <charset val="1"/>
      </rPr>
      <t xml:space="preserve">ID</t>
    </r>
    <r>
      <rPr>
        <b val="true"/>
        <sz val="16"/>
        <color rgb="FF3048A5"/>
        <rFont val="Noto Sans JP"/>
        <family val="2"/>
      </rPr>
      <t xml:space="preserve">を登録</t>
    </r>
  </si>
  <si>
    <r>
      <rPr>
        <sz val="11"/>
        <color rgb="FF20283F"/>
        <rFont val="Arial"/>
        <family val="0"/>
        <charset val="1"/>
      </rPr>
      <t xml:space="preserve">20ID</t>
    </r>
    <r>
      <rPr>
        <sz val="11"/>
        <color rgb="FF20283F"/>
        <rFont val="Noto Sans JP"/>
        <family val="2"/>
      </rPr>
      <t xml:space="preserve">まで。</t>
    </r>
    <r>
      <rPr>
        <sz val="11"/>
        <color rgb="FF20283F"/>
        <rFont val="Arial"/>
        <family val="0"/>
        <charset val="1"/>
      </rPr>
      <t xml:space="preserve">1</t>
    </r>
    <r>
      <rPr>
        <sz val="11"/>
        <color rgb="FF20283F"/>
        <rFont val="Noto Sans JP"/>
        <family val="2"/>
      </rPr>
      <t xml:space="preserve">人</t>
    </r>
    <r>
      <rPr>
        <sz val="11"/>
        <color rgb="FF20283F"/>
        <rFont val="Arial"/>
        <family val="0"/>
        <charset val="1"/>
      </rPr>
      <t xml:space="preserve">1ID</t>
    </r>
    <r>
      <rPr>
        <sz val="11"/>
        <color rgb="FF20283F"/>
        <rFont val="Noto Sans JP"/>
        <family val="2"/>
      </rPr>
      <t xml:space="preserve">。本人・顧客との関係と連絡権限は元台帳で管理します。</t>
    </r>
  </si>
  <si>
    <r>
      <rPr>
        <sz val="11"/>
        <color rgb="FF20283F"/>
        <rFont val="Noto Sans JP"/>
        <family val="2"/>
      </rPr>
      <t xml:space="preserve">同じ顧客</t>
    </r>
    <r>
      <rPr>
        <sz val="11"/>
        <color rgb="FF20283F"/>
        <rFont val="Arial"/>
        <family val="0"/>
        <charset val="1"/>
      </rPr>
      <t xml:space="preserve">/</t>
    </r>
    <r>
      <rPr>
        <sz val="11"/>
        <color rgb="FF20283F"/>
        <rFont val="Noto Sans JP"/>
        <family val="2"/>
      </rPr>
      <t xml:space="preserve">人物の別</t>
    </r>
    <r>
      <rPr>
        <sz val="11"/>
        <color rgb="FF20283F"/>
        <rFont val="Arial"/>
        <family val="0"/>
        <charset val="1"/>
      </rPr>
      <t xml:space="preserve">ID</t>
    </r>
    <r>
      <rPr>
        <sz val="11"/>
        <color rgb="FF20283F"/>
        <rFont val="Noto Sans JP"/>
        <family val="2"/>
      </rPr>
      <t xml:space="preserve">、登録漏れは自動検出できません。</t>
    </r>
    <r>
      <rPr>
        <sz val="11"/>
        <color rgb="FF20283F"/>
        <rFont val="Arial"/>
        <family val="0"/>
        <charset val="1"/>
      </rPr>
      <t xml:space="preserve">ID</t>
    </r>
    <r>
      <rPr>
        <sz val="11"/>
        <color rgb="FF20283F"/>
        <rFont val="Noto Sans JP"/>
        <family val="2"/>
      </rPr>
      <t xml:space="preserve">だけで匿名化は完了しません。</t>
    </r>
  </si>
  <si>
    <r>
      <rPr>
        <b val="true"/>
        <sz val="11"/>
        <color rgb="FFFFFFFF"/>
        <rFont val="Noto Sans JP"/>
        <family val="2"/>
      </rPr>
      <t xml:space="preserve">担当者</t>
    </r>
    <r>
      <rPr>
        <b val="true"/>
        <sz val="11"/>
        <color rgb="FFFFFFFF"/>
        <rFont val="Arial"/>
        <family val="0"/>
        <charset val="1"/>
      </rPr>
      <t xml:space="preserve">ID</t>
    </r>
  </si>
  <si>
    <r>
      <rPr>
        <b val="true"/>
        <sz val="11"/>
        <color rgb="FFFFFFFF"/>
        <rFont val="Arial"/>
        <family val="0"/>
        <charset val="1"/>
      </rPr>
      <t xml:space="preserve">ID</t>
    </r>
    <r>
      <rPr>
        <b val="true"/>
        <sz val="11"/>
        <color rgb="FFFFFFFF"/>
        <rFont val="Noto Sans JP"/>
        <family val="2"/>
      </rPr>
      <t xml:space="preserve">の確認</t>
    </r>
  </si>
</sst>
</file>

<file path=xl/styles.xml><?xml version="1.0" encoding="utf-8"?>
<styleSheet xmlns="http://schemas.openxmlformats.org/spreadsheetml/2006/main">
  <numFmts count="4">
    <numFmt numFmtId="164" formatCode="General"/>
    <numFmt numFmtId="165" formatCode="[$-411]yyyy/mm/dd"/>
    <numFmt numFmtId="166" formatCode="0"/>
    <numFmt numFmtId="167" formatCode="@"/>
  </numFmts>
  <fonts count="11">
    <font>
      <sz val="10"/>
      <name val="Noto Sans JP"/>
      <family val="2"/>
    </font>
    <font>
      <sz val="10"/>
      <name val="Arial"/>
      <family val="0"/>
    </font>
    <font>
      <sz val="10"/>
      <name val="Arial"/>
      <family val="0"/>
    </font>
    <font>
      <sz val="10"/>
      <name val="Arial"/>
      <family val="0"/>
    </font>
    <font>
      <sz val="11"/>
      <name val="Calibri"/>
      <family val="0"/>
      <charset val="1"/>
    </font>
    <font>
      <sz val="11"/>
      <color rgb="FF20283F"/>
      <name val="Noto Sans JP"/>
      <family val="2"/>
    </font>
    <font>
      <b val="true"/>
      <sz val="16"/>
      <color rgb="FF3048A5"/>
      <name val="Noto Sans JP"/>
      <family val="2"/>
    </font>
    <font>
      <sz val="11"/>
      <color rgb="FF20283F"/>
      <name val="Arial"/>
      <family val="0"/>
      <charset val="1"/>
    </font>
    <font>
      <b val="true"/>
      <sz val="11"/>
      <color rgb="FFFFFFFF"/>
      <name val="Noto Sans JP"/>
      <family val="2"/>
    </font>
    <font>
      <b val="true"/>
      <sz val="11"/>
      <color rgb="FFFFFFFF"/>
      <name val="Arial"/>
      <family val="0"/>
      <charset val="1"/>
    </font>
    <font>
      <b val="true"/>
      <sz val="16"/>
      <color rgb="FF3048A5"/>
      <name val="Arial"/>
      <family val="0"/>
      <charset val="1"/>
    </font>
  </fonts>
  <fills count="4">
    <fill>
      <patternFill patternType="none"/>
    </fill>
    <fill>
      <patternFill patternType="gray125"/>
    </fill>
    <fill>
      <patternFill patternType="solid">
        <fgColor rgb="FFFFF8E4"/>
        <bgColor rgb="FFFFF1D2"/>
      </patternFill>
    </fill>
    <fill>
      <patternFill patternType="solid">
        <fgColor rgb="FF3048A5"/>
        <bgColor rgb="FF003366"/>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6" fillId="0" borderId="0" xfId="20" applyFont="true" applyBorder="true" applyAlignment="true" applyProtection="false">
      <alignment horizontal="general" vertical="center" textRotation="0" wrapText="false" indent="0" shrinkToFit="false"/>
      <protection locked="true" hidden="false"/>
    </xf>
    <xf numFmtId="165" fontId="7" fillId="2" borderId="0" xfId="20" applyFont="true" applyBorder="true" applyAlignment="true" applyProtection="false">
      <alignment horizontal="general" vertical="center" textRotation="0" wrapText="false" indent="0" shrinkToFit="false"/>
      <protection locked="true" hidden="false"/>
    </xf>
    <xf numFmtId="166" fontId="7" fillId="0" borderId="0" xfId="20" applyFont="true" applyBorder="true" applyAlignment="true" applyProtection="false">
      <alignment horizontal="general" vertical="center" textRotation="0" wrapText="false" indent="0" shrinkToFit="false"/>
      <protection locked="true" hidden="false"/>
    </xf>
    <xf numFmtId="164" fontId="8" fillId="3" borderId="0" xfId="20" applyFont="true" applyBorder="true" applyAlignment="true" applyProtection="false">
      <alignment horizontal="center" vertical="center" textRotation="0" wrapText="tru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4" fontId="5" fillId="0" borderId="0" xfId="20" applyFont="true" applyBorder="true" applyAlignment="true" applyProtection="false">
      <alignment horizontal="center" vertical="center" textRotation="0" wrapText="false" indent="0" shrinkToFit="false"/>
      <protection locked="true" hidden="false"/>
    </xf>
    <xf numFmtId="165" fontId="7" fillId="0" borderId="0" xfId="20" applyFont="true" applyBorder="true" applyAlignment="true" applyProtection="false">
      <alignment horizontal="center" vertical="center" textRotation="0" wrapText="false" indent="0" shrinkToFit="false"/>
      <protection locked="true" hidden="false"/>
    </xf>
    <xf numFmtId="167" fontId="7" fillId="2" borderId="0" xfId="20" applyFont="true" applyBorder="true" applyAlignment="true" applyProtection="false">
      <alignment horizontal="general" vertical="center" textRotation="0" wrapText="false" indent="0" shrinkToFit="false"/>
      <protection locked="true" hidden="false"/>
    </xf>
    <xf numFmtId="167" fontId="5" fillId="2" borderId="0" xfId="20" applyFont="true" applyBorder="true" applyAlignment="true" applyProtection="false">
      <alignment horizontal="general" vertical="center" textRotation="0" wrapText="true" indent="0" shrinkToFit="false"/>
      <protection locked="true" hidden="false"/>
    </xf>
    <xf numFmtId="167" fontId="5" fillId="2" borderId="0" xfId="20" applyFont="true" applyBorder="true" applyAlignment="true" applyProtection="false">
      <alignment horizontal="center" vertical="center" textRotation="0" wrapText="false" indent="0" shrinkToFit="false"/>
      <protection locked="true" hidden="false"/>
    </xf>
    <xf numFmtId="167" fontId="7" fillId="2" borderId="0" xfId="20" applyFont="true" applyBorder="true" applyAlignment="true" applyProtection="false">
      <alignment horizontal="center" vertical="center" textRotation="0" wrapText="false" indent="0" shrinkToFit="false"/>
      <protection locked="true" hidden="false"/>
    </xf>
    <xf numFmtId="165" fontId="7" fillId="2" borderId="0" xfId="20" applyFont="true" applyBorder="true" applyAlignment="true" applyProtection="false">
      <alignment horizontal="center" vertical="center" textRotation="0" wrapText="false" indent="0" shrinkToFit="false"/>
      <protection locked="true" hidden="false"/>
    </xf>
    <xf numFmtId="164" fontId="7" fillId="0" borderId="0" xfId="20" applyFont="true" applyBorder="true" applyAlignment="true" applyProtection="false">
      <alignment horizontal="general" vertical="center" textRotation="0" wrapText="false" indent="0" shrinkToFit="false"/>
      <protection locked="true" hidden="false"/>
    </xf>
    <xf numFmtId="164" fontId="9" fillId="3" borderId="0" xfId="20" applyFont="true" applyBorder="true" applyAlignment="true" applyProtection="false">
      <alignment horizontal="center" vertical="center" textRotation="0" wrapText="true" indent="0" shrinkToFit="false"/>
      <protection locked="true" hidden="false"/>
    </xf>
    <xf numFmtId="164" fontId="7" fillId="2" borderId="0" xfId="2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5">
    <dxf>
      <font>
        <b val="1"/>
        <color rgb="FF805400"/>
      </font>
      <fill>
        <patternFill>
          <bgColor rgb="FFFFF1D2"/>
        </patternFill>
      </fill>
    </dxf>
    <dxf>
      <font>
        <b val="1"/>
        <color rgb="FF805400"/>
      </font>
      <fill>
        <patternFill>
          <bgColor rgb="FFFFF1D2"/>
        </patternFill>
      </fill>
    </dxf>
    <dxf>
      <font>
        <b val="1"/>
        <color rgb="FF805400"/>
      </font>
      <fill>
        <patternFill>
          <bgColor rgb="FFFFF1D2"/>
        </patternFill>
      </fill>
    </dxf>
    <dxf>
      <font>
        <b val="1"/>
        <color rgb="FF805400"/>
      </font>
      <fill>
        <patternFill>
          <bgColor rgb="FFFFF1D2"/>
        </patternFill>
      </fill>
    </dxf>
    <dxf>
      <font>
        <b val="1"/>
        <color rgb="FFB3261E"/>
      </font>
      <fill>
        <patternFill>
          <bgColor rgb="FFFDECE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5400"/>
      <rgbColor rgb="FF800080"/>
      <rgbColor rgb="FF008080"/>
      <rgbColor rgb="FFC0C0C0"/>
      <rgbColor rgb="FF808080"/>
      <rgbColor rgb="FF9999FF"/>
      <rgbColor rgb="FF993366"/>
      <rgbColor rgb="FFFFF8E4"/>
      <rgbColor rgb="FFFDECE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1D2"/>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3261E"/>
      <rgbColor rgb="FF993366"/>
      <rgbColor rgb="FF3048A5"/>
      <rgbColor rgb="FF2028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9"/>
    <col collapsed="false" customWidth="true" hidden="false" outlineLevel="0" max="2" min="2" style="0" width="27"/>
    <col collapsed="false" customWidth="true" hidden="false" outlineLevel="0" max="3" min="3" style="0" width="14"/>
    <col collapsed="false" customWidth="true" hidden="false" outlineLevel="0" max="4" min="4" style="0" width="20"/>
    <col collapsed="false" customWidth="true" hidden="false" outlineLevel="0" max="5" min="5" style="0" width="17"/>
    <col collapsed="false" customWidth="true" hidden="false" outlineLevel="0" max="7" min="6" style="0" width="21"/>
    <col collapsed="false" customWidth="true" hidden="false" outlineLevel="0" max="8" min="8" style="0" width="25"/>
    <col collapsed="false" customWidth="true" hidden="false" outlineLevel="0" max="10" min="9" style="0" width="18"/>
  </cols>
  <sheetData>
    <row r="1" customFormat="false" ht="23" hidden="false" customHeight="true" outlineLevel="0" collapsed="false">
      <c r="A1" s="1"/>
      <c r="B1" s="1"/>
      <c r="C1" s="1"/>
      <c r="D1" s="1"/>
      <c r="E1" s="1"/>
      <c r="F1" s="1"/>
      <c r="G1" s="1"/>
      <c r="H1" s="1"/>
      <c r="I1" s="1"/>
      <c r="J1" s="1"/>
    </row>
    <row r="2" customFormat="false" ht="30" hidden="false" customHeight="true" outlineLevel="0" collapsed="false">
      <c r="A2" s="2" t="s">
        <v>0</v>
      </c>
      <c r="B2" s="2"/>
      <c r="C2" s="2"/>
      <c r="D2" s="2"/>
      <c r="E2" s="2"/>
      <c r="F2" s="2"/>
      <c r="G2" s="2"/>
      <c r="H2" s="2"/>
      <c r="I2" s="1" t="s">
        <v>1</v>
      </c>
      <c r="J2" s="1" t="s">
        <v>2</v>
      </c>
    </row>
    <row r="3" customFormat="false" ht="23" hidden="false" customHeight="true" outlineLevel="0" collapsed="false">
      <c r="A3" s="1" t="s">
        <v>3</v>
      </c>
      <c r="B3" s="3" t="n">
        <v>46311</v>
      </c>
      <c r="C3" s="1"/>
      <c r="D3" s="1"/>
      <c r="E3" s="1"/>
      <c r="F3" s="1"/>
      <c r="G3" s="1"/>
      <c r="H3" s="1" t="str">
        <f aca="false">IF(J3=0,"入力不備なし","入力を確認")</f>
        <v>入力不備なし</v>
      </c>
      <c r="I3" s="1" t="n">
        <f aca="false">IF(AND(ISNUMBER(B3),B3&gt;=43831,B3&lt;73051,B3=INT(B3)),0,1)</f>
        <v>0</v>
      </c>
      <c r="J3" s="1" t="n">
        <f aca="false">I3+SUM(顧客入力!P8:P57)+SUM(顧客入力!Q8:Q57)+SUM(担当者ID!C8:C27)</f>
        <v>0</v>
      </c>
    </row>
    <row r="4" customFormat="false" ht="23" hidden="false" customHeight="true" outlineLevel="0" collapsed="false">
      <c r="A4" s="1" t="s">
        <v>4</v>
      </c>
      <c r="B4" s="4" t="n">
        <f aca="false">IF($J$3=0,COUNTIFS(顧客入力!C8:C57,"継続"),NA())</f>
        <v>6</v>
      </c>
      <c r="C4" s="1"/>
      <c r="D4" s="1" t="s">
        <v>5</v>
      </c>
      <c r="E4" s="4" t="n">
        <f aca="false">IF($J$3=0,COUNTIFS(顧客入力!C8:C57,"保留"),NA())</f>
        <v>1</v>
      </c>
      <c r="F4" s="1"/>
      <c r="G4" s="1" t="s">
        <v>6</v>
      </c>
      <c r="H4" s="4" t="n">
        <f aca="false">IF($J$3=0,COUNTIFS(顧客入力!C8:C57,"終了"),NA())</f>
        <v>1</v>
      </c>
      <c r="I4" s="1"/>
      <c r="J4" s="1"/>
    </row>
    <row r="5" customFormat="false" ht="23" hidden="false" customHeight="true" outlineLevel="0" collapsed="false">
      <c r="A5" s="1" t="s">
        <v>7</v>
      </c>
      <c r="B5" s="4" t="n">
        <f aca="false">IF($J$3=0,COUNTIFS(顧客入力!M8:M57,"予定遅延"),NA())</f>
        <v>1</v>
      </c>
      <c r="C5" s="1"/>
      <c r="D5" s="1" t="s">
        <v>8</v>
      </c>
      <c r="E5" s="4" t="n">
        <f aca="false">IF($J$3=0,COUNTIFS(顧客入力!M8:M57,"本日予定"),NA())</f>
        <v>1</v>
      </c>
      <c r="F5" s="1"/>
      <c r="G5" s="1" t="s">
        <v>9</v>
      </c>
      <c r="H5" s="4" t="n">
        <f aca="false">IF($J$3=0,COUNTIFS(顧客入力!M8:M57,"今後予定"),NA())</f>
        <v>1</v>
      </c>
      <c r="I5" s="1"/>
      <c r="J5" s="1"/>
    </row>
    <row r="6" customFormat="false" ht="23" hidden="false" customHeight="true" outlineLevel="0" collapsed="false">
      <c r="A6" s="1" t="s">
        <v>10</v>
      </c>
      <c r="B6" s="4" t="n">
        <f aca="false">IF($J$3=0,COUNTIFS(顧客入力!J8:J57,1),NA())</f>
        <v>1</v>
      </c>
      <c r="C6" s="1"/>
      <c r="D6" s="1" t="s">
        <v>11</v>
      </c>
      <c r="E6" s="4" t="n">
        <f aca="false">IF($J$3=0,COUNTIFS(顧客入力!N8:N57,1),NA())</f>
        <v>1</v>
      </c>
      <c r="F6" s="1"/>
      <c r="G6" s="1" t="s">
        <v>12</v>
      </c>
      <c r="H6" s="4" t="n">
        <f aca="false">IF($J$3=0,COUNTIFS(顧客入力!L8:L57,1),NA())</f>
        <v>4</v>
      </c>
      <c r="I6" s="1"/>
      <c r="J6" s="1"/>
    </row>
    <row r="7" customFormat="false" ht="23" hidden="false" customHeight="true" outlineLevel="0" collapsed="false">
      <c r="A7" s="1" t="s">
        <v>13</v>
      </c>
      <c r="B7" s="4" t="n">
        <f aca="false">IF($J$3=0,COUNTIFS(顧客入力!O8:O57,"確認済み"),NA())</f>
        <v>8</v>
      </c>
      <c r="C7" s="1"/>
      <c r="D7" s="1" t="s">
        <v>14</v>
      </c>
      <c r="E7" s="4" t="n">
        <f aca="false">IF($J$3=0,COUNTIFS(顧客入力!C8:C57,"&lt;&gt;終了",顧客入力!E8:E57,"連絡停止"),NA())</f>
        <v>1</v>
      </c>
      <c r="F7" s="1"/>
      <c r="G7" s="1" t="s">
        <v>15</v>
      </c>
      <c r="H7" s="4" t="n">
        <f aca="false">B7-B4-E4-H4</f>
        <v>0</v>
      </c>
      <c r="I7" s="1"/>
      <c r="J7" s="1"/>
    </row>
    <row r="8" customFormat="false" ht="23" hidden="false" customHeight="true" outlineLevel="0" collapsed="false">
      <c r="A8" s="1" t="s">
        <v>16</v>
      </c>
      <c r="B8" s="1"/>
      <c r="C8" s="1"/>
      <c r="D8" s="1"/>
      <c r="E8" s="1"/>
      <c r="F8" s="1"/>
      <c r="G8" s="1"/>
      <c r="H8" s="1"/>
      <c r="I8" s="1"/>
      <c r="J8" s="1"/>
    </row>
    <row r="9" customFormat="false" ht="38" hidden="false" customHeight="true" outlineLevel="0" collapsed="false">
      <c r="A9" s="5" t="s">
        <v>17</v>
      </c>
      <c r="B9" s="5" t="s">
        <v>18</v>
      </c>
      <c r="C9" s="5" t="s">
        <v>19</v>
      </c>
      <c r="D9" s="5" t="s">
        <v>20</v>
      </c>
      <c r="E9" s="5" t="s">
        <v>21</v>
      </c>
      <c r="F9" s="5" t="s">
        <v>22</v>
      </c>
      <c r="G9" s="5" t="s">
        <v>23</v>
      </c>
      <c r="H9" s="5" t="s">
        <v>24</v>
      </c>
      <c r="I9" s="1"/>
      <c r="J9" s="1"/>
    </row>
    <row r="10" customFormat="false" ht="30" hidden="false" customHeight="true" outlineLevel="0" collapsed="false">
      <c r="A10" s="1" t="str">
        <f aca="false">IF(COUNTA(顧客入力!A8:H8)=0,"",顧客入力!A8)</f>
        <v>CUS-0001</v>
      </c>
      <c r="B10" s="6" t="str">
        <f aca="false">IF(COUNTA(顧客入力!A8:H8)=0,"",CLEAN(顧客入力!B8))</f>
        <v>架空顧客A</v>
      </c>
      <c r="C10" s="7" t="str">
        <f aca="false">IF(COUNTA(顧客入力!A8:H8)=0,"",顧客入力!C8)</f>
        <v>継続</v>
      </c>
      <c r="D10" s="7" t="str">
        <f aca="false">IF(COUNTA(顧客入力!A8:H8)=0,"",IF(顧客入力!D8="","",顧客入力!D8))</f>
        <v>STF-0001</v>
      </c>
      <c r="E10" s="7" t="str">
        <f aca="false">IF(COUNTA(顧客入力!A8:H8)=0,"",顧客入力!E8)</f>
        <v>連絡可</v>
      </c>
      <c r="F10" s="8" t="n">
        <f aca="false">IF(COUNTA(顧客入力!A8:H8)=0,"",IF(顧客入力!F8="","",顧客入力!F8))</f>
        <v>46296</v>
      </c>
      <c r="G10" s="8" t="n">
        <f aca="false">IF(COUNTA(顧客入力!A8:H8)=0,"",IF(顧客入力!H8="","",顧客入力!H8))</f>
        <v>46310</v>
      </c>
      <c r="H10" s="7" t="str">
        <f aca="false">IF(COUNTA(顧客入力!A8:H8)=0,"",顧客入力!M8)</f>
        <v>予定遅延</v>
      </c>
      <c r="I10" s="1"/>
      <c r="J10" s="1"/>
    </row>
    <row r="11" customFormat="false" ht="30" hidden="false" customHeight="true" outlineLevel="0" collapsed="false">
      <c r="A11" s="1" t="str">
        <f aca="false">IF(COUNTA(顧客入力!A9:H9)=0,"",顧客入力!A9)</f>
        <v>CUS-0002</v>
      </c>
      <c r="B11" s="6" t="str">
        <f aca="false">IF(COUNTA(顧客入力!A9:H9)=0,"",CLEAN(顧客入力!B9))</f>
        <v>架空顧客B</v>
      </c>
      <c r="C11" s="7" t="str">
        <f aca="false">IF(COUNTA(顧客入力!A9:H9)=0,"",顧客入力!C9)</f>
        <v>継続</v>
      </c>
      <c r="D11" s="7" t="str">
        <f aca="false">IF(COUNTA(顧客入力!A9:H9)=0,"",IF(顧客入力!D9="","",顧客入力!D9))</f>
        <v>STF-0002</v>
      </c>
      <c r="E11" s="7" t="str">
        <f aca="false">IF(COUNTA(顧客入力!A9:H9)=0,"",顧客入力!E9)</f>
        <v>連絡可</v>
      </c>
      <c r="F11" s="8" t="n">
        <f aca="false">IF(COUNTA(顧客入力!A9:H9)=0,"",IF(顧客入力!F9="","",顧客入力!F9))</f>
        <v>46305</v>
      </c>
      <c r="G11" s="8" t="n">
        <f aca="false">IF(COUNTA(顧客入力!A9:H9)=0,"",IF(顧客入力!H9="","",顧客入力!H9))</f>
        <v>46311</v>
      </c>
      <c r="H11" s="7" t="str">
        <f aca="false">IF(COUNTA(顧客入力!A9:H9)=0,"",顧客入力!M9)</f>
        <v>本日予定</v>
      </c>
      <c r="I11" s="1"/>
      <c r="J11" s="1"/>
    </row>
    <row r="12" customFormat="false" ht="30" hidden="false" customHeight="true" outlineLevel="0" collapsed="false">
      <c r="A12" s="1" t="str">
        <f aca="false">IF(COUNTA(顧客入力!A10:H10)=0,"",顧客入力!A10)</f>
        <v>CUS-0003</v>
      </c>
      <c r="B12" s="6" t="str">
        <f aca="false">IF(COUNTA(顧客入力!A10:H10)=0,"",CLEAN(顧客入力!B10))</f>
        <v>架空顧客C</v>
      </c>
      <c r="C12" s="7" t="str">
        <f aca="false">IF(COUNTA(顧客入力!A10:H10)=0,"",顧客入力!C10)</f>
        <v>継続</v>
      </c>
      <c r="D12" s="7" t="str">
        <f aca="false">IF(COUNTA(顧客入力!A10:H10)=0,"",IF(顧客入力!D10="","",顧客入力!D10))</f>
        <v>STF-0003</v>
      </c>
      <c r="E12" s="7" t="str">
        <f aca="false">IF(COUNTA(顧客入力!A10:H10)=0,"",顧客入力!E10)</f>
        <v>連絡可</v>
      </c>
      <c r="F12" s="8" t="str">
        <f aca="false">IF(COUNTA(顧客入力!A10:H10)=0,"",IF(顧客入力!F10="","",顧客入力!F10))</f>
        <v/>
      </c>
      <c r="G12" s="8" t="n">
        <f aca="false">IF(COUNTA(顧客入力!A10:H10)=0,"",IF(顧客入力!H10="","",顧客入力!H10))</f>
        <v>46315</v>
      </c>
      <c r="H12" s="7" t="str">
        <f aca="false">IF(COUNTA(顧客入力!A10:H10)=0,"",顧客入力!M10)</f>
        <v>今後予定</v>
      </c>
      <c r="I12" s="1"/>
      <c r="J12" s="1"/>
    </row>
    <row r="13" customFormat="false" ht="30" hidden="false" customHeight="true" outlineLevel="0" collapsed="false">
      <c r="A13" s="1" t="str">
        <f aca="false">IF(COUNTA(顧客入力!A11:H11)=0,"",顧客入力!A11)</f>
        <v>CUS-0004</v>
      </c>
      <c r="B13" s="6" t="str">
        <f aca="false">IF(COUNTA(顧客入力!A11:H11)=0,"",CLEAN(顧客入力!B11))</f>
        <v>架空顧客D</v>
      </c>
      <c r="C13" s="7" t="str">
        <f aca="false">IF(COUNTA(顧客入力!A11:H11)=0,"",顧客入力!C11)</f>
        <v>継続</v>
      </c>
      <c r="D13" s="7" t="str">
        <f aca="false">IF(COUNTA(顧客入力!A11:H11)=0,"",IF(顧客入力!D11="","",顧客入力!D11))</f>
        <v/>
      </c>
      <c r="E13" s="7" t="str">
        <f aca="false">IF(COUNTA(顧客入力!A11:H11)=0,"",顧客入力!E11)</f>
        <v>連絡可</v>
      </c>
      <c r="F13" s="8" t="n">
        <f aca="false">IF(COUNTA(顧客入力!A11:H11)=0,"",IF(顧客入力!F11="","",顧客入力!F11))</f>
        <v>46300</v>
      </c>
      <c r="G13" s="8" t="n">
        <f aca="false">IF(COUNTA(顧客入力!A11:H11)=0,"",IF(顧客入力!H11="","",顧客入力!H11))</f>
        <v>46310</v>
      </c>
      <c r="H13" s="7" t="str">
        <f aca="false">IF(COUNTA(顧客入力!A11:H11)=0,"",顧客入力!M11)</f>
        <v>担当未設定</v>
      </c>
      <c r="I13" s="1"/>
      <c r="J13" s="1"/>
    </row>
    <row r="14" customFormat="false" ht="30" hidden="false" customHeight="true" outlineLevel="0" collapsed="false">
      <c r="A14" s="1" t="str">
        <f aca="false">IF(COUNTA(顧客入力!A12:H12)=0,"",顧客入力!A12)</f>
        <v>CUS-0005</v>
      </c>
      <c r="B14" s="6" t="str">
        <f aca="false">IF(COUNTA(顧客入力!A12:H12)=0,"",CLEAN(顧客入力!B12))</f>
        <v>架空顧客E</v>
      </c>
      <c r="C14" s="7" t="str">
        <f aca="false">IF(COUNTA(顧客入力!A12:H12)=0,"",顧客入力!C12)</f>
        <v>継続</v>
      </c>
      <c r="D14" s="7" t="str">
        <f aca="false">IF(COUNTA(顧客入力!A12:H12)=0,"",IF(顧客入力!D12="","",顧客入力!D12))</f>
        <v>STF-0004</v>
      </c>
      <c r="E14" s="7" t="str">
        <f aca="false">IF(COUNTA(顧客入力!A12:H12)=0,"",顧客入力!E12)</f>
        <v>要確認</v>
      </c>
      <c r="F14" s="8" t="str">
        <f aca="false">IF(COUNTA(顧客入力!A12:H12)=0,"",IF(顧客入力!F12="","",顧客入力!F12))</f>
        <v/>
      </c>
      <c r="G14" s="8" t="n">
        <f aca="false">IF(COUNTA(顧客入力!A12:H12)=0,"",IF(顧客入力!H12="","",顧客入力!H12))</f>
        <v>46309</v>
      </c>
      <c r="H14" s="7" t="str">
        <f aca="false">IF(COUNTA(顧客入力!A12:H12)=0,"",顧客入力!M12)</f>
        <v>連絡要確認</v>
      </c>
      <c r="I14" s="1"/>
      <c r="J14" s="1"/>
    </row>
    <row r="15" customFormat="false" ht="30" hidden="false" customHeight="true" outlineLevel="0" collapsed="false">
      <c r="A15" s="1" t="str">
        <f aca="false">IF(COUNTA(顧客入力!A13:H13)=0,"",顧客入力!A13)</f>
        <v>CUS-0006</v>
      </c>
      <c r="B15" s="6" t="str">
        <f aca="false">IF(COUNTA(顧客入力!A13:H13)=0,"",CLEAN(顧客入力!B13))</f>
        <v>架空顧客F</v>
      </c>
      <c r="C15" s="7" t="str">
        <f aca="false">IF(COUNTA(顧客入力!A13:H13)=0,"",顧客入力!C13)</f>
        <v>保留</v>
      </c>
      <c r="D15" s="7" t="str">
        <f aca="false">IF(COUNTA(顧客入力!A13:H13)=0,"",IF(顧客入力!D13="","",顧客入力!D13))</f>
        <v>STF-0001</v>
      </c>
      <c r="E15" s="7" t="str">
        <f aca="false">IF(COUNTA(顧客入力!A13:H13)=0,"",顧客入力!E13)</f>
        <v>連絡可</v>
      </c>
      <c r="F15" s="8" t="n">
        <f aca="false">IF(COUNTA(顧客入力!A13:H13)=0,"",IF(顧客入力!F13="","",顧客入力!F13))</f>
        <v>46275</v>
      </c>
      <c r="G15" s="8" t="n">
        <f aca="false">IF(COUNTA(顧客入力!A13:H13)=0,"",IF(顧客入力!H13="","",顧客入力!H13))</f>
        <v>46310</v>
      </c>
      <c r="H15" s="7" t="str">
        <f aca="false">IF(COUNTA(顧客入力!A13:H13)=0,"",顧客入力!M13)</f>
        <v>保留</v>
      </c>
      <c r="I15" s="1"/>
      <c r="J15" s="1"/>
    </row>
    <row r="16" customFormat="false" ht="30" hidden="false" customHeight="true" outlineLevel="0" collapsed="false">
      <c r="A16" s="1" t="str">
        <f aca="false">IF(COUNTA(顧客入力!A14:H14)=0,"",顧客入力!A14)</f>
        <v>CUS-0007</v>
      </c>
      <c r="B16" s="6" t="str">
        <f aca="false">IF(COUNTA(顧客入力!A14:H14)=0,"",CLEAN(顧客入力!B14))</f>
        <v>架空顧客G</v>
      </c>
      <c r="C16" s="7" t="str">
        <f aca="false">IF(COUNTA(顧客入力!A14:H14)=0,"",顧客入力!C14)</f>
        <v>終了</v>
      </c>
      <c r="D16" s="7" t="str">
        <f aca="false">IF(COUNTA(顧客入力!A14:H14)=0,"",IF(顧客入力!D14="","",顧客入力!D14))</f>
        <v/>
      </c>
      <c r="E16" s="7" t="str">
        <f aca="false">IF(COUNTA(顧客入力!A14:H14)=0,"",顧客入力!E14)</f>
        <v>連絡停止</v>
      </c>
      <c r="F16" s="8" t="n">
        <f aca="false">IF(COUNTA(顧客入力!A14:H14)=0,"",IF(顧客入力!F14="","",顧客入力!F14))</f>
        <v>46266</v>
      </c>
      <c r="G16" s="8" t="str">
        <f aca="false">IF(COUNTA(顧客入力!A14:H14)=0,"",IF(顧客入力!H14="","",顧客入力!H14))</f>
        <v/>
      </c>
      <c r="H16" s="7" t="str">
        <f aca="false">IF(COUNTA(顧客入力!A14:H14)=0,"",顧客入力!M14)</f>
        <v>終了</v>
      </c>
      <c r="I16" s="1"/>
      <c r="J16" s="1"/>
    </row>
    <row r="17" customFormat="false" ht="30" hidden="false" customHeight="true" outlineLevel="0" collapsed="false">
      <c r="A17" s="1" t="str">
        <f aca="false">IF(COUNTA(顧客入力!A15:H15)=0,"",顧客入力!A15)</f>
        <v>CUS-0008</v>
      </c>
      <c r="B17" s="6" t="str">
        <f aca="false">IF(COUNTA(顧客入力!A15:H15)=0,"",CLEAN(顧客入力!B15))</f>
        <v>架空顧客H</v>
      </c>
      <c r="C17" s="7" t="str">
        <f aca="false">IF(COUNTA(顧客入力!A15:H15)=0,"",顧客入力!C15)</f>
        <v>継続</v>
      </c>
      <c r="D17" s="7" t="str">
        <f aca="false">IF(COUNTA(顧客入力!A15:H15)=0,"",IF(顧客入力!D15="","",顧客入力!D15))</f>
        <v>STF-0002</v>
      </c>
      <c r="E17" s="7" t="str">
        <f aca="false">IF(COUNTA(顧客入力!A15:H15)=0,"",顧客入力!E15)</f>
        <v>連絡停止</v>
      </c>
      <c r="F17" s="8" t="n">
        <f aca="false">IF(COUNTA(顧客入力!A15:H15)=0,"",IF(顧客入力!F15="","",顧客入力!F15))</f>
        <v>46296</v>
      </c>
      <c r="G17" s="8" t="n">
        <f aca="false">IF(COUNTA(顧客入力!A15:H15)=0,"",IF(顧客入力!H15="","",顧客入力!H15))</f>
        <v>46311</v>
      </c>
      <c r="H17" s="7" t="str">
        <f aca="false">IF(COUNTA(顧客入力!A15:H15)=0,"",顧客入力!M15)</f>
        <v>連絡停止</v>
      </c>
      <c r="I17" s="1"/>
      <c r="J17" s="1"/>
    </row>
    <row r="18" customFormat="false" ht="30" hidden="false" customHeight="true" outlineLevel="0" collapsed="false">
      <c r="A18" s="1" t="str">
        <f aca="false">IF(COUNTA(顧客入力!A16:H16)=0,"",顧客入力!A16)</f>
        <v/>
      </c>
      <c r="B18" s="6" t="str">
        <f aca="false">IF(COUNTA(顧客入力!A16:H16)=0,"",CLEAN(顧客入力!B16))</f>
        <v/>
      </c>
      <c r="C18" s="7" t="str">
        <f aca="false">IF(COUNTA(顧客入力!A16:H16)=0,"",顧客入力!C16)</f>
        <v/>
      </c>
      <c r="D18" s="7" t="str">
        <f aca="false">IF(COUNTA(顧客入力!A16:H16)=0,"",IF(顧客入力!D16="","",顧客入力!D16))</f>
        <v/>
      </c>
      <c r="E18" s="7" t="str">
        <f aca="false">IF(COUNTA(顧客入力!A16:H16)=0,"",顧客入力!E16)</f>
        <v/>
      </c>
      <c r="F18" s="8" t="str">
        <f aca="false">IF(COUNTA(顧客入力!A16:H16)=0,"",IF(顧客入力!F16="","",顧客入力!F16))</f>
        <v/>
      </c>
      <c r="G18" s="8" t="str">
        <f aca="false">IF(COUNTA(顧客入力!A16:H16)=0,"",IF(顧客入力!H16="","",顧客入力!H16))</f>
        <v/>
      </c>
      <c r="H18" s="7" t="str">
        <f aca="false">IF(COUNTA(顧客入力!A16:H16)=0,"",顧客入力!M16)</f>
        <v/>
      </c>
      <c r="I18" s="1"/>
      <c r="J18" s="1"/>
    </row>
    <row r="19" customFormat="false" ht="30" hidden="false" customHeight="true" outlineLevel="0" collapsed="false">
      <c r="A19" s="1" t="str">
        <f aca="false">IF(COUNTA(顧客入力!A17:H17)=0,"",顧客入力!A17)</f>
        <v/>
      </c>
      <c r="B19" s="6" t="str">
        <f aca="false">IF(COUNTA(顧客入力!A17:H17)=0,"",CLEAN(顧客入力!B17))</f>
        <v/>
      </c>
      <c r="C19" s="7" t="str">
        <f aca="false">IF(COUNTA(顧客入力!A17:H17)=0,"",顧客入力!C17)</f>
        <v/>
      </c>
      <c r="D19" s="7" t="str">
        <f aca="false">IF(COUNTA(顧客入力!A17:H17)=0,"",IF(顧客入力!D17="","",顧客入力!D17))</f>
        <v/>
      </c>
      <c r="E19" s="7" t="str">
        <f aca="false">IF(COUNTA(顧客入力!A17:H17)=0,"",顧客入力!E17)</f>
        <v/>
      </c>
      <c r="F19" s="8" t="str">
        <f aca="false">IF(COUNTA(顧客入力!A17:H17)=0,"",IF(顧客入力!F17="","",顧客入力!F17))</f>
        <v/>
      </c>
      <c r="G19" s="8" t="str">
        <f aca="false">IF(COUNTA(顧客入力!A17:H17)=0,"",IF(顧客入力!H17="","",顧客入力!H17))</f>
        <v/>
      </c>
      <c r="H19" s="7" t="str">
        <f aca="false">IF(COUNTA(顧客入力!A17:H17)=0,"",顧客入力!M17)</f>
        <v/>
      </c>
      <c r="I19" s="1"/>
      <c r="J19" s="1"/>
    </row>
    <row r="20" customFormat="false" ht="30" hidden="false" customHeight="true" outlineLevel="0" collapsed="false">
      <c r="A20" s="1" t="str">
        <f aca="false">IF(COUNTA(顧客入力!A18:H18)=0,"",顧客入力!A18)</f>
        <v/>
      </c>
      <c r="B20" s="6" t="str">
        <f aca="false">IF(COUNTA(顧客入力!A18:H18)=0,"",CLEAN(顧客入力!B18))</f>
        <v/>
      </c>
      <c r="C20" s="7" t="str">
        <f aca="false">IF(COUNTA(顧客入力!A18:H18)=0,"",顧客入力!C18)</f>
        <v/>
      </c>
      <c r="D20" s="7" t="str">
        <f aca="false">IF(COUNTA(顧客入力!A18:H18)=0,"",IF(顧客入力!D18="","",顧客入力!D18))</f>
        <v/>
      </c>
      <c r="E20" s="7" t="str">
        <f aca="false">IF(COUNTA(顧客入力!A18:H18)=0,"",顧客入力!E18)</f>
        <v/>
      </c>
      <c r="F20" s="8" t="str">
        <f aca="false">IF(COUNTA(顧客入力!A18:H18)=0,"",IF(顧客入力!F18="","",顧客入力!F18))</f>
        <v/>
      </c>
      <c r="G20" s="8" t="str">
        <f aca="false">IF(COUNTA(顧客入力!A18:H18)=0,"",IF(顧客入力!H18="","",顧客入力!H18))</f>
        <v/>
      </c>
      <c r="H20" s="7" t="str">
        <f aca="false">IF(COUNTA(顧客入力!A18:H18)=0,"",顧客入力!M18)</f>
        <v/>
      </c>
      <c r="I20" s="1"/>
      <c r="J20" s="1"/>
    </row>
    <row r="21" customFormat="false" ht="30" hidden="false" customHeight="true" outlineLevel="0" collapsed="false">
      <c r="A21" s="1" t="str">
        <f aca="false">IF(COUNTA(顧客入力!A19:H19)=0,"",顧客入力!A19)</f>
        <v/>
      </c>
      <c r="B21" s="6" t="str">
        <f aca="false">IF(COUNTA(顧客入力!A19:H19)=0,"",CLEAN(顧客入力!B19))</f>
        <v/>
      </c>
      <c r="C21" s="7" t="str">
        <f aca="false">IF(COUNTA(顧客入力!A19:H19)=0,"",顧客入力!C19)</f>
        <v/>
      </c>
      <c r="D21" s="7" t="str">
        <f aca="false">IF(COUNTA(顧客入力!A19:H19)=0,"",IF(顧客入力!D19="","",顧客入力!D19))</f>
        <v/>
      </c>
      <c r="E21" s="7" t="str">
        <f aca="false">IF(COUNTA(顧客入力!A19:H19)=0,"",顧客入力!E19)</f>
        <v/>
      </c>
      <c r="F21" s="8" t="str">
        <f aca="false">IF(COUNTA(顧客入力!A19:H19)=0,"",IF(顧客入力!F19="","",顧客入力!F19))</f>
        <v/>
      </c>
      <c r="G21" s="8" t="str">
        <f aca="false">IF(COUNTA(顧客入力!A19:H19)=0,"",IF(顧客入力!H19="","",顧客入力!H19))</f>
        <v/>
      </c>
      <c r="H21" s="7" t="str">
        <f aca="false">IF(COUNTA(顧客入力!A19:H19)=0,"",顧客入力!M19)</f>
        <v/>
      </c>
      <c r="I21" s="1"/>
      <c r="J21" s="1"/>
    </row>
    <row r="22" customFormat="false" ht="30" hidden="false" customHeight="true" outlineLevel="0" collapsed="false">
      <c r="A22" s="1" t="str">
        <f aca="false">IF(COUNTA(顧客入力!A20:H20)=0,"",顧客入力!A20)</f>
        <v/>
      </c>
      <c r="B22" s="6" t="str">
        <f aca="false">IF(COUNTA(顧客入力!A20:H20)=0,"",CLEAN(顧客入力!B20))</f>
        <v/>
      </c>
      <c r="C22" s="7" t="str">
        <f aca="false">IF(COUNTA(顧客入力!A20:H20)=0,"",顧客入力!C20)</f>
        <v/>
      </c>
      <c r="D22" s="7" t="str">
        <f aca="false">IF(COUNTA(顧客入力!A20:H20)=0,"",IF(顧客入力!D20="","",顧客入力!D20))</f>
        <v/>
      </c>
      <c r="E22" s="7" t="str">
        <f aca="false">IF(COUNTA(顧客入力!A20:H20)=0,"",顧客入力!E20)</f>
        <v/>
      </c>
      <c r="F22" s="8" t="str">
        <f aca="false">IF(COUNTA(顧客入力!A20:H20)=0,"",IF(顧客入力!F20="","",顧客入力!F20))</f>
        <v/>
      </c>
      <c r="G22" s="8" t="str">
        <f aca="false">IF(COUNTA(顧客入力!A20:H20)=0,"",IF(顧客入力!H20="","",顧客入力!H20))</f>
        <v/>
      </c>
      <c r="H22" s="7" t="str">
        <f aca="false">IF(COUNTA(顧客入力!A20:H20)=0,"",顧客入力!M20)</f>
        <v/>
      </c>
      <c r="I22" s="1"/>
      <c r="J22" s="1"/>
    </row>
    <row r="23" customFormat="false" ht="30" hidden="false" customHeight="true" outlineLevel="0" collapsed="false">
      <c r="A23" s="1" t="str">
        <f aca="false">IF(COUNTA(顧客入力!A21:H21)=0,"",顧客入力!A21)</f>
        <v/>
      </c>
      <c r="B23" s="6" t="str">
        <f aca="false">IF(COUNTA(顧客入力!A21:H21)=0,"",CLEAN(顧客入力!B21))</f>
        <v/>
      </c>
      <c r="C23" s="7" t="str">
        <f aca="false">IF(COUNTA(顧客入力!A21:H21)=0,"",顧客入力!C21)</f>
        <v/>
      </c>
      <c r="D23" s="7" t="str">
        <f aca="false">IF(COUNTA(顧客入力!A21:H21)=0,"",IF(顧客入力!D21="","",顧客入力!D21))</f>
        <v/>
      </c>
      <c r="E23" s="7" t="str">
        <f aca="false">IF(COUNTA(顧客入力!A21:H21)=0,"",顧客入力!E21)</f>
        <v/>
      </c>
      <c r="F23" s="8" t="str">
        <f aca="false">IF(COUNTA(顧客入力!A21:H21)=0,"",IF(顧客入力!F21="","",顧客入力!F21))</f>
        <v/>
      </c>
      <c r="G23" s="8" t="str">
        <f aca="false">IF(COUNTA(顧客入力!A21:H21)=0,"",IF(顧客入力!H21="","",顧客入力!H21))</f>
        <v/>
      </c>
      <c r="H23" s="7" t="str">
        <f aca="false">IF(COUNTA(顧客入力!A21:H21)=0,"",顧客入力!M21)</f>
        <v/>
      </c>
      <c r="I23" s="1"/>
      <c r="J23" s="1"/>
    </row>
    <row r="24" customFormat="false" ht="30" hidden="false" customHeight="true" outlineLevel="0" collapsed="false">
      <c r="A24" s="1" t="str">
        <f aca="false">IF(COUNTA(顧客入力!A22:H22)=0,"",顧客入力!A22)</f>
        <v/>
      </c>
      <c r="B24" s="6" t="str">
        <f aca="false">IF(COUNTA(顧客入力!A22:H22)=0,"",CLEAN(顧客入力!B22))</f>
        <v/>
      </c>
      <c r="C24" s="7" t="str">
        <f aca="false">IF(COUNTA(顧客入力!A22:H22)=0,"",顧客入力!C22)</f>
        <v/>
      </c>
      <c r="D24" s="7" t="str">
        <f aca="false">IF(COUNTA(顧客入力!A22:H22)=0,"",IF(顧客入力!D22="","",顧客入力!D22))</f>
        <v/>
      </c>
      <c r="E24" s="7" t="str">
        <f aca="false">IF(COUNTA(顧客入力!A22:H22)=0,"",顧客入力!E22)</f>
        <v/>
      </c>
      <c r="F24" s="8" t="str">
        <f aca="false">IF(COUNTA(顧客入力!A22:H22)=0,"",IF(顧客入力!F22="","",顧客入力!F22))</f>
        <v/>
      </c>
      <c r="G24" s="8" t="str">
        <f aca="false">IF(COUNTA(顧客入力!A22:H22)=0,"",IF(顧客入力!H22="","",顧客入力!H22))</f>
        <v/>
      </c>
      <c r="H24" s="7" t="str">
        <f aca="false">IF(COUNTA(顧客入力!A22:H22)=0,"",顧客入力!M22)</f>
        <v/>
      </c>
      <c r="I24" s="1"/>
      <c r="J24" s="1"/>
    </row>
    <row r="25" customFormat="false" ht="30" hidden="false" customHeight="true" outlineLevel="0" collapsed="false">
      <c r="A25" s="1" t="str">
        <f aca="false">IF(COUNTA(顧客入力!A23:H23)=0,"",顧客入力!A23)</f>
        <v/>
      </c>
      <c r="B25" s="6" t="str">
        <f aca="false">IF(COUNTA(顧客入力!A23:H23)=0,"",CLEAN(顧客入力!B23))</f>
        <v/>
      </c>
      <c r="C25" s="7" t="str">
        <f aca="false">IF(COUNTA(顧客入力!A23:H23)=0,"",顧客入力!C23)</f>
        <v/>
      </c>
      <c r="D25" s="7" t="str">
        <f aca="false">IF(COUNTA(顧客入力!A23:H23)=0,"",IF(顧客入力!D23="","",顧客入力!D23))</f>
        <v/>
      </c>
      <c r="E25" s="7" t="str">
        <f aca="false">IF(COUNTA(顧客入力!A23:H23)=0,"",顧客入力!E23)</f>
        <v/>
      </c>
      <c r="F25" s="8" t="str">
        <f aca="false">IF(COUNTA(顧客入力!A23:H23)=0,"",IF(顧客入力!F23="","",顧客入力!F23))</f>
        <v/>
      </c>
      <c r="G25" s="8" t="str">
        <f aca="false">IF(COUNTA(顧客入力!A23:H23)=0,"",IF(顧客入力!H23="","",顧客入力!H23))</f>
        <v/>
      </c>
      <c r="H25" s="7" t="str">
        <f aca="false">IF(COUNTA(顧客入力!A23:H23)=0,"",顧客入力!M23)</f>
        <v/>
      </c>
      <c r="I25" s="1"/>
      <c r="J25" s="1"/>
    </row>
    <row r="26" customFormat="false" ht="30" hidden="false" customHeight="true" outlineLevel="0" collapsed="false">
      <c r="A26" s="1" t="str">
        <f aca="false">IF(COUNTA(顧客入力!A24:H24)=0,"",顧客入力!A24)</f>
        <v/>
      </c>
      <c r="B26" s="6" t="str">
        <f aca="false">IF(COUNTA(顧客入力!A24:H24)=0,"",CLEAN(顧客入力!B24))</f>
        <v/>
      </c>
      <c r="C26" s="7" t="str">
        <f aca="false">IF(COUNTA(顧客入力!A24:H24)=0,"",顧客入力!C24)</f>
        <v/>
      </c>
      <c r="D26" s="7" t="str">
        <f aca="false">IF(COUNTA(顧客入力!A24:H24)=0,"",IF(顧客入力!D24="","",顧客入力!D24))</f>
        <v/>
      </c>
      <c r="E26" s="7" t="str">
        <f aca="false">IF(COUNTA(顧客入力!A24:H24)=0,"",顧客入力!E24)</f>
        <v/>
      </c>
      <c r="F26" s="8" t="str">
        <f aca="false">IF(COUNTA(顧客入力!A24:H24)=0,"",IF(顧客入力!F24="","",顧客入力!F24))</f>
        <v/>
      </c>
      <c r="G26" s="8" t="str">
        <f aca="false">IF(COUNTA(顧客入力!A24:H24)=0,"",IF(顧客入力!H24="","",顧客入力!H24))</f>
        <v/>
      </c>
      <c r="H26" s="7" t="str">
        <f aca="false">IF(COUNTA(顧客入力!A24:H24)=0,"",顧客入力!M24)</f>
        <v/>
      </c>
      <c r="I26" s="1"/>
      <c r="J26" s="1"/>
    </row>
    <row r="27" customFormat="false" ht="30" hidden="false" customHeight="true" outlineLevel="0" collapsed="false">
      <c r="A27" s="1" t="str">
        <f aca="false">IF(COUNTA(顧客入力!A25:H25)=0,"",顧客入力!A25)</f>
        <v/>
      </c>
      <c r="B27" s="6" t="str">
        <f aca="false">IF(COUNTA(顧客入力!A25:H25)=0,"",CLEAN(顧客入力!B25))</f>
        <v/>
      </c>
      <c r="C27" s="7" t="str">
        <f aca="false">IF(COUNTA(顧客入力!A25:H25)=0,"",顧客入力!C25)</f>
        <v/>
      </c>
      <c r="D27" s="7" t="str">
        <f aca="false">IF(COUNTA(顧客入力!A25:H25)=0,"",IF(顧客入力!D25="","",顧客入力!D25))</f>
        <v/>
      </c>
      <c r="E27" s="7" t="str">
        <f aca="false">IF(COUNTA(顧客入力!A25:H25)=0,"",顧客入力!E25)</f>
        <v/>
      </c>
      <c r="F27" s="8" t="str">
        <f aca="false">IF(COUNTA(顧客入力!A25:H25)=0,"",IF(顧客入力!F25="","",顧客入力!F25))</f>
        <v/>
      </c>
      <c r="G27" s="8" t="str">
        <f aca="false">IF(COUNTA(顧客入力!A25:H25)=0,"",IF(顧客入力!H25="","",顧客入力!H25))</f>
        <v/>
      </c>
      <c r="H27" s="7" t="str">
        <f aca="false">IF(COUNTA(顧客入力!A25:H25)=0,"",顧客入力!M25)</f>
        <v/>
      </c>
      <c r="I27" s="1"/>
      <c r="J27" s="1"/>
    </row>
    <row r="28" customFormat="false" ht="30" hidden="false" customHeight="true" outlineLevel="0" collapsed="false">
      <c r="A28" s="1" t="str">
        <f aca="false">IF(COUNTA(顧客入力!A26:H26)=0,"",顧客入力!A26)</f>
        <v/>
      </c>
      <c r="B28" s="6" t="str">
        <f aca="false">IF(COUNTA(顧客入力!A26:H26)=0,"",CLEAN(顧客入力!B26))</f>
        <v/>
      </c>
      <c r="C28" s="7" t="str">
        <f aca="false">IF(COUNTA(顧客入力!A26:H26)=0,"",顧客入力!C26)</f>
        <v/>
      </c>
      <c r="D28" s="7" t="str">
        <f aca="false">IF(COUNTA(顧客入力!A26:H26)=0,"",IF(顧客入力!D26="","",顧客入力!D26))</f>
        <v/>
      </c>
      <c r="E28" s="7" t="str">
        <f aca="false">IF(COUNTA(顧客入力!A26:H26)=0,"",顧客入力!E26)</f>
        <v/>
      </c>
      <c r="F28" s="8" t="str">
        <f aca="false">IF(COUNTA(顧客入力!A26:H26)=0,"",IF(顧客入力!F26="","",顧客入力!F26))</f>
        <v/>
      </c>
      <c r="G28" s="8" t="str">
        <f aca="false">IF(COUNTA(顧客入力!A26:H26)=0,"",IF(顧客入力!H26="","",顧客入力!H26))</f>
        <v/>
      </c>
      <c r="H28" s="7" t="str">
        <f aca="false">IF(COUNTA(顧客入力!A26:H26)=0,"",顧客入力!M26)</f>
        <v/>
      </c>
      <c r="I28" s="1"/>
      <c r="J28" s="1"/>
    </row>
    <row r="29" customFormat="false" ht="30" hidden="false" customHeight="true" outlineLevel="0" collapsed="false">
      <c r="A29" s="1" t="str">
        <f aca="false">IF(COUNTA(顧客入力!A27:H27)=0,"",顧客入力!A27)</f>
        <v/>
      </c>
      <c r="B29" s="6" t="str">
        <f aca="false">IF(COUNTA(顧客入力!A27:H27)=0,"",CLEAN(顧客入力!B27))</f>
        <v/>
      </c>
      <c r="C29" s="7" t="str">
        <f aca="false">IF(COUNTA(顧客入力!A27:H27)=0,"",顧客入力!C27)</f>
        <v/>
      </c>
      <c r="D29" s="7" t="str">
        <f aca="false">IF(COUNTA(顧客入力!A27:H27)=0,"",IF(顧客入力!D27="","",顧客入力!D27))</f>
        <v/>
      </c>
      <c r="E29" s="7" t="str">
        <f aca="false">IF(COUNTA(顧客入力!A27:H27)=0,"",顧客入力!E27)</f>
        <v/>
      </c>
      <c r="F29" s="8" t="str">
        <f aca="false">IF(COUNTA(顧客入力!A27:H27)=0,"",IF(顧客入力!F27="","",顧客入力!F27))</f>
        <v/>
      </c>
      <c r="G29" s="8" t="str">
        <f aca="false">IF(COUNTA(顧客入力!A27:H27)=0,"",IF(顧客入力!H27="","",顧客入力!H27))</f>
        <v/>
      </c>
      <c r="H29" s="7" t="str">
        <f aca="false">IF(COUNTA(顧客入力!A27:H27)=0,"",顧客入力!M27)</f>
        <v/>
      </c>
      <c r="I29" s="1"/>
      <c r="J29" s="1"/>
    </row>
    <row r="30" customFormat="false" ht="30" hidden="false" customHeight="true" outlineLevel="0" collapsed="false">
      <c r="A30" s="1" t="str">
        <f aca="false">IF(COUNTA(顧客入力!A28:H28)=0,"",顧客入力!A28)</f>
        <v/>
      </c>
      <c r="B30" s="6" t="str">
        <f aca="false">IF(COUNTA(顧客入力!A28:H28)=0,"",CLEAN(顧客入力!B28))</f>
        <v/>
      </c>
      <c r="C30" s="7" t="str">
        <f aca="false">IF(COUNTA(顧客入力!A28:H28)=0,"",顧客入力!C28)</f>
        <v/>
      </c>
      <c r="D30" s="7" t="str">
        <f aca="false">IF(COUNTA(顧客入力!A28:H28)=0,"",IF(顧客入力!D28="","",顧客入力!D28))</f>
        <v/>
      </c>
      <c r="E30" s="7" t="str">
        <f aca="false">IF(COUNTA(顧客入力!A28:H28)=0,"",顧客入力!E28)</f>
        <v/>
      </c>
      <c r="F30" s="8" t="str">
        <f aca="false">IF(COUNTA(顧客入力!A28:H28)=0,"",IF(顧客入力!F28="","",顧客入力!F28))</f>
        <v/>
      </c>
      <c r="G30" s="8" t="str">
        <f aca="false">IF(COUNTA(顧客入力!A28:H28)=0,"",IF(顧客入力!H28="","",顧客入力!H28))</f>
        <v/>
      </c>
      <c r="H30" s="7" t="str">
        <f aca="false">IF(COUNTA(顧客入力!A28:H28)=0,"",顧客入力!M28)</f>
        <v/>
      </c>
      <c r="I30" s="1"/>
      <c r="J30" s="1"/>
    </row>
    <row r="31" customFormat="false" ht="30" hidden="false" customHeight="true" outlineLevel="0" collapsed="false">
      <c r="A31" s="1" t="str">
        <f aca="false">IF(COUNTA(顧客入力!A29:H29)=0,"",顧客入力!A29)</f>
        <v/>
      </c>
      <c r="B31" s="6" t="str">
        <f aca="false">IF(COUNTA(顧客入力!A29:H29)=0,"",CLEAN(顧客入力!B29))</f>
        <v/>
      </c>
      <c r="C31" s="7" t="str">
        <f aca="false">IF(COUNTA(顧客入力!A29:H29)=0,"",顧客入力!C29)</f>
        <v/>
      </c>
      <c r="D31" s="7" t="str">
        <f aca="false">IF(COUNTA(顧客入力!A29:H29)=0,"",IF(顧客入力!D29="","",顧客入力!D29))</f>
        <v/>
      </c>
      <c r="E31" s="7" t="str">
        <f aca="false">IF(COUNTA(顧客入力!A29:H29)=0,"",顧客入力!E29)</f>
        <v/>
      </c>
      <c r="F31" s="8" t="str">
        <f aca="false">IF(COUNTA(顧客入力!A29:H29)=0,"",IF(顧客入力!F29="","",顧客入力!F29))</f>
        <v/>
      </c>
      <c r="G31" s="8" t="str">
        <f aca="false">IF(COUNTA(顧客入力!A29:H29)=0,"",IF(顧客入力!H29="","",顧客入力!H29))</f>
        <v/>
      </c>
      <c r="H31" s="7" t="str">
        <f aca="false">IF(COUNTA(顧客入力!A29:H29)=0,"",顧客入力!M29)</f>
        <v/>
      </c>
      <c r="I31" s="1"/>
      <c r="J31" s="1"/>
    </row>
    <row r="32" customFormat="false" ht="30" hidden="false" customHeight="true" outlineLevel="0" collapsed="false">
      <c r="A32" s="1" t="str">
        <f aca="false">IF(COUNTA(顧客入力!A30:H30)=0,"",顧客入力!A30)</f>
        <v/>
      </c>
      <c r="B32" s="6" t="str">
        <f aca="false">IF(COUNTA(顧客入力!A30:H30)=0,"",CLEAN(顧客入力!B30))</f>
        <v/>
      </c>
      <c r="C32" s="7" t="str">
        <f aca="false">IF(COUNTA(顧客入力!A30:H30)=0,"",顧客入力!C30)</f>
        <v/>
      </c>
      <c r="D32" s="7" t="str">
        <f aca="false">IF(COUNTA(顧客入力!A30:H30)=0,"",IF(顧客入力!D30="","",顧客入力!D30))</f>
        <v/>
      </c>
      <c r="E32" s="7" t="str">
        <f aca="false">IF(COUNTA(顧客入力!A30:H30)=0,"",顧客入力!E30)</f>
        <v/>
      </c>
      <c r="F32" s="8" t="str">
        <f aca="false">IF(COUNTA(顧客入力!A30:H30)=0,"",IF(顧客入力!F30="","",顧客入力!F30))</f>
        <v/>
      </c>
      <c r="G32" s="8" t="str">
        <f aca="false">IF(COUNTA(顧客入力!A30:H30)=0,"",IF(顧客入力!H30="","",顧客入力!H30))</f>
        <v/>
      </c>
      <c r="H32" s="7" t="str">
        <f aca="false">IF(COUNTA(顧客入力!A30:H30)=0,"",顧客入力!M30)</f>
        <v/>
      </c>
      <c r="I32" s="1"/>
      <c r="J32" s="1"/>
    </row>
    <row r="33" customFormat="false" ht="30" hidden="false" customHeight="true" outlineLevel="0" collapsed="false">
      <c r="A33" s="1" t="str">
        <f aca="false">IF(COUNTA(顧客入力!A31:H31)=0,"",顧客入力!A31)</f>
        <v/>
      </c>
      <c r="B33" s="6" t="str">
        <f aca="false">IF(COUNTA(顧客入力!A31:H31)=0,"",CLEAN(顧客入力!B31))</f>
        <v/>
      </c>
      <c r="C33" s="7" t="str">
        <f aca="false">IF(COUNTA(顧客入力!A31:H31)=0,"",顧客入力!C31)</f>
        <v/>
      </c>
      <c r="D33" s="7" t="str">
        <f aca="false">IF(COUNTA(顧客入力!A31:H31)=0,"",IF(顧客入力!D31="","",顧客入力!D31))</f>
        <v/>
      </c>
      <c r="E33" s="7" t="str">
        <f aca="false">IF(COUNTA(顧客入力!A31:H31)=0,"",顧客入力!E31)</f>
        <v/>
      </c>
      <c r="F33" s="8" t="str">
        <f aca="false">IF(COUNTA(顧客入力!A31:H31)=0,"",IF(顧客入力!F31="","",顧客入力!F31))</f>
        <v/>
      </c>
      <c r="G33" s="8" t="str">
        <f aca="false">IF(COUNTA(顧客入力!A31:H31)=0,"",IF(顧客入力!H31="","",顧客入力!H31))</f>
        <v/>
      </c>
      <c r="H33" s="7" t="str">
        <f aca="false">IF(COUNTA(顧客入力!A31:H31)=0,"",顧客入力!M31)</f>
        <v/>
      </c>
      <c r="I33" s="1"/>
      <c r="J33" s="1"/>
    </row>
    <row r="34" customFormat="false" ht="30" hidden="false" customHeight="true" outlineLevel="0" collapsed="false">
      <c r="A34" s="1" t="str">
        <f aca="false">IF(COUNTA(顧客入力!A32:H32)=0,"",顧客入力!A32)</f>
        <v/>
      </c>
      <c r="B34" s="6" t="str">
        <f aca="false">IF(COUNTA(顧客入力!A32:H32)=0,"",CLEAN(顧客入力!B32))</f>
        <v/>
      </c>
      <c r="C34" s="7" t="str">
        <f aca="false">IF(COUNTA(顧客入力!A32:H32)=0,"",顧客入力!C32)</f>
        <v/>
      </c>
      <c r="D34" s="7" t="str">
        <f aca="false">IF(COUNTA(顧客入力!A32:H32)=0,"",IF(顧客入力!D32="","",顧客入力!D32))</f>
        <v/>
      </c>
      <c r="E34" s="7" t="str">
        <f aca="false">IF(COUNTA(顧客入力!A32:H32)=0,"",顧客入力!E32)</f>
        <v/>
      </c>
      <c r="F34" s="8" t="str">
        <f aca="false">IF(COUNTA(顧客入力!A32:H32)=0,"",IF(顧客入力!F32="","",顧客入力!F32))</f>
        <v/>
      </c>
      <c r="G34" s="8" t="str">
        <f aca="false">IF(COUNTA(顧客入力!A32:H32)=0,"",IF(顧客入力!H32="","",顧客入力!H32))</f>
        <v/>
      </c>
      <c r="H34" s="7" t="str">
        <f aca="false">IF(COUNTA(顧客入力!A32:H32)=0,"",顧客入力!M32)</f>
        <v/>
      </c>
      <c r="I34" s="1"/>
      <c r="J34" s="1"/>
    </row>
    <row r="35" customFormat="false" ht="30" hidden="false" customHeight="true" outlineLevel="0" collapsed="false">
      <c r="A35" s="1" t="str">
        <f aca="false">IF(COUNTA(顧客入力!A33:H33)=0,"",顧客入力!A33)</f>
        <v/>
      </c>
      <c r="B35" s="6" t="str">
        <f aca="false">IF(COUNTA(顧客入力!A33:H33)=0,"",CLEAN(顧客入力!B33))</f>
        <v/>
      </c>
      <c r="C35" s="7" t="str">
        <f aca="false">IF(COUNTA(顧客入力!A33:H33)=0,"",顧客入力!C33)</f>
        <v/>
      </c>
      <c r="D35" s="7" t="str">
        <f aca="false">IF(COUNTA(顧客入力!A33:H33)=0,"",IF(顧客入力!D33="","",顧客入力!D33))</f>
        <v/>
      </c>
      <c r="E35" s="7" t="str">
        <f aca="false">IF(COUNTA(顧客入力!A33:H33)=0,"",顧客入力!E33)</f>
        <v/>
      </c>
      <c r="F35" s="8" t="str">
        <f aca="false">IF(COUNTA(顧客入力!A33:H33)=0,"",IF(顧客入力!F33="","",顧客入力!F33))</f>
        <v/>
      </c>
      <c r="G35" s="8" t="str">
        <f aca="false">IF(COUNTA(顧客入力!A33:H33)=0,"",IF(顧客入力!H33="","",顧客入力!H33))</f>
        <v/>
      </c>
      <c r="H35" s="7" t="str">
        <f aca="false">IF(COUNTA(顧客入力!A33:H33)=0,"",顧客入力!M33)</f>
        <v/>
      </c>
      <c r="I35" s="1"/>
      <c r="J35" s="1"/>
    </row>
    <row r="36" customFormat="false" ht="30" hidden="false" customHeight="true" outlineLevel="0" collapsed="false">
      <c r="A36" s="1" t="str">
        <f aca="false">IF(COUNTA(顧客入力!A34:H34)=0,"",顧客入力!A34)</f>
        <v/>
      </c>
      <c r="B36" s="6" t="str">
        <f aca="false">IF(COUNTA(顧客入力!A34:H34)=0,"",CLEAN(顧客入力!B34))</f>
        <v/>
      </c>
      <c r="C36" s="7" t="str">
        <f aca="false">IF(COUNTA(顧客入力!A34:H34)=0,"",顧客入力!C34)</f>
        <v/>
      </c>
      <c r="D36" s="7" t="str">
        <f aca="false">IF(COUNTA(顧客入力!A34:H34)=0,"",IF(顧客入力!D34="","",顧客入力!D34))</f>
        <v/>
      </c>
      <c r="E36" s="7" t="str">
        <f aca="false">IF(COUNTA(顧客入力!A34:H34)=0,"",顧客入力!E34)</f>
        <v/>
      </c>
      <c r="F36" s="8" t="str">
        <f aca="false">IF(COUNTA(顧客入力!A34:H34)=0,"",IF(顧客入力!F34="","",顧客入力!F34))</f>
        <v/>
      </c>
      <c r="G36" s="8" t="str">
        <f aca="false">IF(COUNTA(顧客入力!A34:H34)=0,"",IF(顧客入力!H34="","",顧客入力!H34))</f>
        <v/>
      </c>
      <c r="H36" s="7" t="str">
        <f aca="false">IF(COUNTA(顧客入力!A34:H34)=0,"",顧客入力!M34)</f>
        <v/>
      </c>
      <c r="I36" s="1"/>
      <c r="J36" s="1"/>
    </row>
    <row r="37" customFormat="false" ht="30" hidden="false" customHeight="true" outlineLevel="0" collapsed="false">
      <c r="A37" s="1" t="str">
        <f aca="false">IF(COUNTA(顧客入力!A35:H35)=0,"",顧客入力!A35)</f>
        <v/>
      </c>
      <c r="B37" s="6" t="str">
        <f aca="false">IF(COUNTA(顧客入力!A35:H35)=0,"",CLEAN(顧客入力!B35))</f>
        <v/>
      </c>
      <c r="C37" s="7" t="str">
        <f aca="false">IF(COUNTA(顧客入力!A35:H35)=0,"",顧客入力!C35)</f>
        <v/>
      </c>
      <c r="D37" s="7" t="str">
        <f aca="false">IF(COUNTA(顧客入力!A35:H35)=0,"",IF(顧客入力!D35="","",顧客入力!D35))</f>
        <v/>
      </c>
      <c r="E37" s="7" t="str">
        <f aca="false">IF(COUNTA(顧客入力!A35:H35)=0,"",顧客入力!E35)</f>
        <v/>
      </c>
      <c r="F37" s="8" t="str">
        <f aca="false">IF(COUNTA(顧客入力!A35:H35)=0,"",IF(顧客入力!F35="","",顧客入力!F35))</f>
        <v/>
      </c>
      <c r="G37" s="8" t="str">
        <f aca="false">IF(COUNTA(顧客入力!A35:H35)=0,"",IF(顧客入力!H35="","",顧客入力!H35))</f>
        <v/>
      </c>
      <c r="H37" s="7" t="str">
        <f aca="false">IF(COUNTA(顧客入力!A35:H35)=0,"",顧客入力!M35)</f>
        <v/>
      </c>
      <c r="I37" s="1"/>
      <c r="J37" s="1"/>
    </row>
    <row r="38" customFormat="false" ht="30" hidden="false" customHeight="true" outlineLevel="0" collapsed="false">
      <c r="A38" s="1" t="str">
        <f aca="false">IF(COUNTA(顧客入力!A36:H36)=0,"",顧客入力!A36)</f>
        <v/>
      </c>
      <c r="B38" s="6" t="str">
        <f aca="false">IF(COUNTA(顧客入力!A36:H36)=0,"",CLEAN(顧客入力!B36))</f>
        <v/>
      </c>
      <c r="C38" s="7" t="str">
        <f aca="false">IF(COUNTA(顧客入力!A36:H36)=0,"",顧客入力!C36)</f>
        <v/>
      </c>
      <c r="D38" s="7" t="str">
        <f aca="false">IF(COUNTA(顧客入力!A36:H36)=0,"",IF(顧客入力!D36="","",顧客入力!D36))</f>
        <v/>
      </c>
      <c r="E38" s="7" t="str">
        <f aca="false">IF(COUNTA(顧客入力!A36:H36)=0,"",顧客入力!E36)</f>
        <v/>
      </c>
      <c r="F38" s="8" t="str">
        <f aca="false">IF(COUNTA(顧客入力!A36:H36)=0,"",IF(顧客入力!F36="","",顧客入力!F36))</f>
        <v/>
      </c>
      <c r="G38" s="8" t="str">
        <f aca="false">IF(COUNTA(顧客入力!A36:H36)=0,"",IF(顧客入力!H36="","",顧客入力!H36))</f>
        <v/>
      </c>
      <c r="H38" s="7" t="str">
        <f aca="false">IF(COUNTA(顧客入力!A36:H36)=0,"",顧客入力!M36)</f>
        <v/>
      </c>
      <c r="I38" s="1"/>
      <c r="J38" s="1"/>
    </row>
    <row r="39" customFormat="false" ht="30" hidden="false" customHeight="true" outlineLevel="0" collapsed="false">
      <c r="A39" s="1" t="str">
        <f aca="false">IF(COUNTA(顧客入力!A37:H37)=0,"",顧客入力!A37)</f>
        <v/>
      </c>
      <c r="B39" s="6" t="str">
        <f aca="false">IF(COUNTA(顧客入力!A37:H37)=0,"",CLEAN(顧客入力!B37))</f>
        <v/>
      </c>
      <c r="C39" s="7" t="str">
        <f aca="false">IF(COUNTA(顧客入力!A37:H37)=0,"",顧客入力!C37)</f>
        <v/>
      </c>
      <c r="D39" s="7" t="str">
        <f aca="false">IF(COUNTA(顧客入力!A37:H37)=0,"",IF(顧客入力!D37="","",顧客入力!D37))</f>
        <v/>
      </c>
      <c r="E39" s="7" t="str">
        <f aca="false">IF(COUNTA(顧客入力!A37:H37)=0,"",顧客入力!E37)</f>
        <v/>
      </c>
      <c r="F39" s="8" t="str">
        <f aca="false">IF(COUNTA(顧客入力!A37:H37)=0,"",IF(顧客入力!F37="","",顧客入力!F37))</f>
        <v/>
      </c>
      <c r="G39" s="8" t="str">
        <f aca="false">IF(COUNTA(顧客入力!A37:H37)=0,"",IF(顧客入力!H37="","",顧客入力!H37))</f>
        <v/>
      </c>
      <c r="H39" s="7" t="str">
        <f aca="false">IF(COUNTA(顧客入力!A37:H37)=0,"",顧客入力!M37)</f>
        <v/>
      </c>
      <c r="I39" s="1"/>
      <c r="J39" s="1"/>
    </row>
    <row r="40" customFormat="false" ht="30" hidden="false" customHeight="true" outlineLevel="0" collapsed="false">
      <c r="A40" s="1" t="str">
        <f aca="false">IF(COUNTA(顧客入力!A38:H38)=0,"",顧客入力!A38)</f>
        <v/>
      </c>
      <c r="B40" s="6" t="str">
        <f aca="false">IF(COUNTA(顧客入力!A38:H38)=0,"",CLEAN(顧客入力!B38))</f>
        <v/>
      </c>
      <c r="C40" s="7" t="str">
        <f aca="false">IF(COUNTA(顧客入力!A38:H38)=0,"",顧客入力!C38)</f>
        <v/>
      </c>
      <c r="D40" s="7" t="str">
        <f aca="false">IF(COUNTA(顧客入力!A38:H38)=0,"",IF(顧客入力!D38="","",顧客入力!D38))</f>
        <v/>
      </c>
      <c r="E40" s="7" t="str">
        <f aca="false">IF(COUNTA(顧客入力!A38:H38)=0,"",顧客入力!E38)</f>
        <v/>
      </c>
      <c r="F40" s="8" t="str">
        <f aca="false">IF(COUNTA(顧客入力!A38:H38)=0,"",IF(顧客入力!F38="","",顧客入力!F38))</f>
        <v/>
      </c>
      <c r="G40" s="8" t="str">
        <f aca="false">IF(COUNTA(顧客入力!A38:H38)=0,"",IF(顧客入力!H38="","",顧客入力!H38))</f>
        <v/>
      </c>
      <c r="H40" s="7" t="str">
        <f aca="false">IF(COUNTA(顧客入力!A38:H38)=0,"",顧客入力!M38)</f>
        <v/>
      </c>
      <c r="I40" s="1"/>
      <c r="J40" s="1"/>
    </row>
    <row r="41" customFormat="false" ht="30" hidden="false" customHeight="true" outlineLevel="0" collapsed="false">
      <c r="A41" s="1" t="str">
        <f aca="false">IF(COUNTA(顧客入力!A39:H39)=0,"",顧客入力!A39)</f>
        <v/>
      </c>
      <c r="B41" s="6" t="str">
        <f aca="false">IF(COUNTA(顧客入力!A39:H39)=0,"",CLEAN(顧客入力!B39))</f>
        <v/>
      </c>
      <c r="C41" s="7" t="str">
        <f aca="false">IF(COUNTA(顧客入力!A39:H39)=0,"",顧客入力!C39)</f>
        <v/>
      </c>
      <c r="D41" s="7" t="str">
        <f aca="false">IF(COUNTA(顧客入力!A39:H39)=0,"",IF(顧客入力!D39="","",顧客入力!D39))</f>
        <v/>
      </c>
      <c r="E41" s="7" t="str">
        <f aca="false">IF(COUNTA(顧客入力!A39:H39)=0,"",顧客入力!E39)</f>
        <v/>
      </c>
      <c r="F41" s="8" t="str">
        <f aca="false">IF(COUNTA(顧客入力!A39:H39)=0,"",IF(顧客入力!F39="","",顧客入力!F39))</f>
        <v/>
      </c>
      <c r="G41" s="8" t="str">
        <f aca="false">IF(COUNTA(顧客入力!A39:H39)=0,"",IF(顧客入力!H39="","",顧客入力!H39))</f>
        <v/>
      </c>
      <c r="H41" s="7" t="str">
        <f aca="false">IF(COUNTA(顧客入力!A39:H39)=0,"",顧客入力!M39)</f>
        <v/>
      </c>
      <c r="I41" s="1"/>
      <c r="J41" s="1"/>
    </row>
    <row r="42" customFormat="false" ht="30" hidden="false" customHeight="true" outlineLevel="0" collapsed="false">
      <c r="A42" s="1" t="str">
        <f aca="false">IF(COUNTA(顧客入力!A40:H40)=0,"",顧客入力!A40)</f>
        <v/>
      </c>
      <c r="B42" s="6" t="str">
        <f aca="false">IF(COUNTA(顧客入力!A40:H40)=0,"",CLEAN(顧客入力!B40))</f>
        <v/>
      </c>
      <c r="C42" s="7" t="str">
        <f aca="false">IF(COUNTA(顧客入力!A40:H40)=0,"",顧客入力!C40)</f>
        <v/>
      </c>
      <c r="D42" s="7" t="str">
        <f aca="false">IF(COUNTA(顧客入力!A40:H40)=0,"",IF(顧客入力!D40="","",顧客入力!D40))</f>
        <v/>
      </c>
      <c r="E42" s="7" t="str">
        <f aca="false">IF(COUNTA(顧客入力!A40:H40)=0,"",顧客入力!E40)</f>
        <v/>
      </c>
      <c r="F42" s="8" t="str">
        <f aca="false">IF(COUNTA(顧客入力!A40:H40)=0,"",IF(顧客入力!F40="","",顧客入力!F40))</f>
        <v/>
      </c>
      <c r="G42" s="8" t="str">
        <f aca="false">IF(COUNTA(顧客入力!A40:H40)=0,"",IF(顧客入力!H40="","",顧客入力!H40))</f>
        <v/>
      </c>
      <c r="H42" s="7" t="str">
        <f aca="false">IF(COUNTA(顧客入力!A40:H40)=0,"",顧客入力!M40)</f>
        <v/>
      </c>
      <c r="I42" s="1"/>
      <c r="J42" s="1"/>
    </row>
    <row r="43" customFormat="false" ht="30" hidden="false" customHeight="true" outlineLevel="0" collapsed="false">
      <c r="A43" s="1" t="str">
        <f aca="false">IF(COUNTA(顧客入力!A41:H41)=0,"",顧客入力!A41)</f>
        <v/>
      </c>
      <c r="B43" s="6" t="str">
        <f aca="false">IF(COUNTA(顧客入力!A41:H41)=0,"",CLEAN(顧客入力!B41))</f>
        <v/>
      </c>
      <c r="C43" s="7" t="str">
        <f aca="false">IF(COUNTA(顧客入力!A41:H41)=0,"",顧客入力!C41)</f>
        <v/>
      </c>
      <c r="D43" s="7" t="str">
        <f aca="false">IF(COUNTA(顧客入力!A41:H41)=0,"",IF(顧客入力!D41="","",顧客入力!D41))</f>
        <v/>
      </c>
      <c r="E43" s="7" t="str">
        <f aca="false">IF(COUNTA(顧客入力!A41:H41)=0,"",顧客入力!E41)</f>
        <v/>
      </c>
      <c r="F43" s="8" t="str">
        <f aca="false">IF(COUNTA(顧客入力!A41:H41)=0,"",IF(顧客入力!F41="","",顧客入力!F41))</f>
        <v/>
      </c>
      <c r="G43" s="8" t="str">
        <f aca="false">IF(COUNTA(顧客入力!A41:H41)=0,"",IF(顧客入力!H41="","",顧客入力!H41))</f>
        <v/>
      </c>
      <c r="H43" s="7" t="str">
        <f aca="false">IF(COUNTA(顧客入力!A41:H41)=0,"",顧客入力!M41)</f>
        <v/>
      </c>
      <c r="I43" s="1"/>
      <c r="J43" s="1"/>
    </row>
    <row r="44" customFormat="false" ht="30" hidden="false" customHeight="true" outlineLevel="0" collapsed="false">
      <c r="A44" s="1" t="str">
        <f aca="false">IF(COUNTA(顧客入力!A42:H42)=0,"",顧客入力!A42)</f>
        <v/>
      </c>
      <c r="B44" s="6" t="str">
        <f aca="false">IF(COUNTA(顧客入力!A42:H42)=0,"",CLEAN(顧客入力!B42))</f>
        <v/>
      </c>
      <c r="C44" s="7" t="str">
        <f aca="false">IF(COUNTA(顧客入力!A42:H42)=0,"",顧客入力!C42)</f>
        <v/>
      </c>
      <c r="D44" s="7" t="str">
        <f aca="false">IF(COUNTA(顧客入力!A42:H42)=0,"",IF(顧客入力!D42="","",顧客入力!D42))</f>
        <v/>
      </c>
      <c r="E44" s="7" t="str">
        <f aca="false">IF(COUNTA(顧客入力!A42:H42)=0,"",顧客入力!E42)</f>
        <v/>
      </c>
      <c r="F44" s="8" t="str">
        <f aca="false">IF(COUNTA(顧客入力!A42:H42)=0,"",IF(顧客入力!F42="","",顧客入力!F42))</f>
        <v/>
      </c>
      <c r="G44" s="8" t="str">
        <f aca="false">IF(COUNTA(顧客入力!A42:H42)=0,"",IF(顧客入力!H42="","",顧客入力!H42))</f>
        <v/>
      </c>
      <c r="H44" s="7" t="str">
        <f aca="false">IF(COUNTA(顧客入力!A42:H42)=0,"",顧客入力!M42)</f>
        <v/>
      </c>
      <c r="I44" s="1"/>
      <c r="J44" s="1"/>
    </row>
    <row r="45" customFormat="false" ht="30" hidden="false" customHeight="true" outlineLevel="0" collapsed="false">
      <c r="A45" s="1" t="str">
        <f aca="false">IF(COUNTA(顧客入力!A43:H43)=0,"",顧客入力!A43)</f>
        <v/>
      </c>
      <c r="B45" s="6" t="str">
        <f aca="false">IF(COUNTA(顧客入力!A43:H43)=0,"",CLEAN(顧客入力!B43))</f>
        <v/>
      </c>
      <c r="C45" s="7" t="str">
        <f aca="false">IF(COUNTA(顧客入力!A43:H43)=0,"",顧客入力!C43)</f>
        <v/>
      </c>
      <c r="D45" s="7" t="str">
        <f aca="false">IF(COUNTA(顧客入力!A43:H43)=0,"",IF(顧客入力!D43="","",顧客入力!D43))</f>
        <v/>
      </c>
      <c r="E45" s="7" t="str">
        <f aca="false">IF(COUNTA(顧客入力!A43:H43)=0,"",顧客入力!E43)</f>
        <v/>
      </c>
      <c r="F45" s="8" t="str">
        <f aca="false">IF(COUNTA(顧客入力!A43:H43)=0,"",IF(顧客入力!F43="","",顧客入力!F43))</f>
        <v/>
      </c>
      <c r="G45" s="8" t="str">
        <f aca="false">IF(COUNTA(顧客入力!A43:H43)=0,"",IF(顧客入力!H43="","",顧客入力!H43))</f>
        <v/>
      </c>
      <c r="H45" s="7" t="str">
        <f aca="false">IF(COUNTA(顧客入力!A43:H43)=0,"",顧客入力!M43)</f>
        <v/>
      </c>
      <c r="I45" s="1"/>
      <c r="J45" s="1"/>
    </row>
    <row r="46" customFormat="false" ht="30" hidden="false" customHeight="true" outlineLevel="0" collapsed="false">
      <c r="A46" s="1" t="str">
        <f aca="false">IF(COUNTA(顧客入力!A44:H44)=0,"",顧客入力!A44)</f>
        <v/>
      </c>
      <c r="B46" s="6" t="str">
        <f aca="false">IF(COUNTA(顧客入力!A44:H44)=0,"",CLEAN(顧客入力!B44))</f>
        <v/>
      </c>
      <c r="C46" s="7" t="str">
        <f aca="false">IF(COUNTA(顧客入力!A44:H44)=0,"",顧客入力!C44)</f>
        <v/>
      </c>
      <c r="D46" s="7" t="str">
        <f aca="false">IF(COUNTA(顧客入力!A44:H44)=0,"",IF(顧客入力!D44="","",顧客入力!D44))</f>
        <v/>
      </c>
      <c r="E46" s="7" t="str">
        <f aca="false">IF(COUNTA(顧客入力!A44:H44)=0,"",顧客入力!E44)</f>
        <v/>
      </c>
      <c r="F46" s="8" t="str">
        <f aca="false">IF(COUNTA(顧客入力!A44:H44)=0,"",IF(顧客入力!F44="","",顧客入力!F44))</f>
        <v/>
      </c>
      <c r="G46" s="8" t="str">
        <f aca="false">IF(COUNTA(顧客入力!A44:H44)=0,"",IF(顧客入力!H44="","",顧客入力!H44))</f>
        <v/>
      </c>
      <c r="H46" s="7" t="str">
        <f aca="false">IF(COUNTA(顧客入力!A44:H44)=0,"",顧客入力!M44)</f>
        <v/>
      </c>
      <c r="I46" s="1"/>
      <c r="J46" s="1"/>
    </row>
    <row r="47" customFormat="false" ht="30" hidden="false" customHeight="true" outlineLevel="0" collapsed="false">
      <c r="A47" s="1" t="str">
        <f aca="false">IF(COUNTA(顧客入力!A45:H45)=0,"",顧客入力!A45)</f>
        <v/>
      </c>
      <c r="B47" s="6" t="str">
        <f aca="false">IF(COUNTA(顧客入力!A45:H45)=0,"",CLEAN(顧客入力!B45))</f>
        <v/>
      </c>
      <c r="C47" s="7" t="str">
        <f aca="false">IF(COUNTA(顧客入力!A45:H45)=0,"",顧客入力!C45)</f>
        <v/>
      </c>
      <c r="D47" s="7" t="str">
        <f aca="false">IF(COUNTA(顧客入力!A45:H45)=0,"",IF(顧客入力!D45="","",顧客入力!D45))</f>
        <v/>
      </c>
      <c r="E47" s="7" t="str">
        <f aca="false">IF(COUNTA(顧客入力!A45:H45)=0,"",顧客入力!E45)</f>
        <v/>
      </c>
      <c r="F47" s="8" t="str">
        <f aca="false">IF(COUNTA(顧客入力!A45:H45)=0,"",IF(顧客入力!F45="","",顧客入力!F45))</f>
        <v/>
      </c>
      <c r="G47" s="8" t="str">
        <f aca="false">IF(COUNTA(顧客入力!A45:H45)=0,"",IF(顧客入力!H45="","",顧客入力!H45))</f>
        <v/>
      </c>
      <c r="H47" s="7" t="str">
        <f aca="false">IF(COUNTA(顧客入力!A45:H45)=0,"",顧客入力!M45)</f>
        <v/>
      </c>
      <c r="I47" s="1"/>
      <c r="J47" s="1"/>
    </row>
    <row r="48" customFormat="false" ht="30" hidden="false" customHeight="true" outlineLevel="0" collapsed="false">
      <c r="A48" s="1" t="str">
        <f aca="false">IF(COUNTA(顧客入力!A46:H46)=0,"",顧客入力!A46)</f>
        <v/>
      </c>
      <c r="B48" s="6" t="str">
        <f aca="false">IF(COUNTA(顧客入力!A46:H46)=0,"",CLEAN(顧客入力!B46))</f>
        <v/>
      </c>
      <c r="C48" s="7" t="str">
        <f aca="false">IF(COUNTA(顧客入力!A46:H46)=0,"",顧客入力!C46)</f>
        <v/>
      </c>
      <c r="D48" s="7" t="str">
        <f aca="false">IF(COUNTA(顧客入力!A46:H46)=0,"",IF(顧客入力!D46="","",顧客入力!D46))</f>
        <v/>
      </c>
      <c r="E48" s="7" t="str">
        <f aca="false">IF(COUNTA(顧客入力!A46:H46)=0,"",顧客入力!E46)</f>
        <v/>
      </c>
      <c r="F48" s="8" t="str">
        <f aca="false">IF(COUNTA(顧客入力!A46:H46)=0,"",IF(顧客入力!F46="","",顧客入力!F46))</f>
        <v/>
      </c>
      <c r="G48" s="8" t="str">
        <f aca="false">IF(COUNTA(顧客入力!A46:H46)=0,"",IF(顧客入力!H46="","",顧客入力!H46))</f>
        <v/>
      </c>
      <c r="H48" s="7" t="str">
        <f aca="false">IF(COUNTA(顧客入力!A46:H46)=0,"",顧客入力!M46)</f>
        <v/>
      </c>
      <c r="I48" s="1"/>
      <c r="J48" s="1"/>
    </row>
    <row r="49" customFormat="false" ht="30" hidden="false" customHeight="true" outlineLevel="0" collapsed="false">
      <c r="A49" s="1" t="str">
        <f aca="false">IF(COUNTA(顧客入力!A47:H47)=0,"",顧客入力!A47)</f>
        <v/>
      </c>
      <c r="B49" s="6" t="str">
        <f aca="false">IF(COUNTA(顧客入力!A47:H47)=0,"",CLEAN(顧客入力!B47))</f>
        <v/>
      </c>
      <c r="C49" s="7" t="str">
        <f aca="false">IF(COUNTA(顧客入力!A47:H47)=0,"",顧客入力!C47)</f>
        <v/>
      </c>
      <c r="D49" s="7" t="str">
        <f aca="false">IF(COUNTA(顧客入力!A47:H47)=0,"",IF(顧客入力!D47="","",顧客入力!D47))</f>
        <v/>
      </c>
      <c r="E49" s="7" t="str">
        <f aca="false">IF(COUNTA(顧客入力!A47:H47)=0,"",顧客入力!E47)</f>
        <v/>
      </c>
      <c r="F49" s="8" t="str">
        <f aca="false">IF(COUNTA(顧客入力!A47:H47)=0,"",IF(顧客入力!F47="","",顧客入力!F47))</f>
        <v/>
      </c>
      <c r="G49" s="8" t="str">
        <f aca="false">IF(COUNTA(顧客入力!A47:H47)=0,"",IF(顧客入力!H47="","",顧客入力!H47))</f>
        <v/>
      </c>
      <c r="H49" s="7" t="str">
        <f aca="false">IF(COUNTA(顧客入力!A47:H47)=0,"",顧客入力!M47)</f>
        <v/>
      </c>
      <c r="I49" s="1"/>
      <c r="J49" s="1"/>
    </row>
    <row r="50" customFormat="false" ht="30" hidden="false" customHeight="true" outlineLevel="0" collapsed="false">
      <c r="A50" s="1" t="str">
        <f aca="false">IF(COUNTA(顧客入力!A48:H48)=0,"",顧客入力!A48)</f>
        <v/>
      </c>
      <c r="B50" s="6" t="str">
        <f aca="false">IF(COUNTA(顧客入力!A48:H48)=0,"",CLEAN(顧客入力!B48))</f>
        <v/>
      </c>
      <c r="C50" s="7" t="str">
        <f aca="false">IF(COUNTA(顧客入力!A48:H48)=0,"",顧客入力!C48)</f>
        <v/>
      </c>
      <c r="D50" s="7" t="str">
        <f aca="false">IF(COUNTA(顧客入力!A48:H48)=0,"",IF(顧客入力!D48="","",顧客入力!D48))</f>
        <v/>
      </c>
      <c r="E50" s="7" t="str">
        <f aca="false">IF(COUNTA(顧客入力!A48:H48)=0,"",顧客入力!E48)</f>
        <v/>
      </c>
      <c r="F50" s="8" t="str">
        <f aca="false">IF(COUNTA(顧客入力!A48:H48)=0,"",IF(顧客入力!F48="","",顧客入力!F48))</f>
        <v/>
      </c>
      <c r="G50" s="8" t="str">
        <f aca="false">IF(COUNTA(顧客入力!A48:H48)=0,"",IF(顧客入力!H48="","",顧客入力!H48))</f>
        <v/>
      </c>
      <c r="H50" s="7" t="str">
        <f aca="false">IF(COUNTA(顧客入力!A48:H48)=0,"",顧客入力!M48)</f>
        <v/>
      </c>
      <c r="I50" s="1"/>
      <c r="J50" s="1"/>
    </row>
    <row r="51" customFormat="false" ht="30" hidden="false" customHeight="true" outlineLevel="0" collapsed="false">
      <c r="A51" s="1" t="str">
        <f aca="false">IF(COUNTA(顧客入力!A49:H49)=0,"",顧客入力!A49)</f>
        <v/>
      </c>
      <c r="B51" s="6" t="str">
        <f aca="false">IF(COUNTA(顧客入力!A49:H49)=0,"",CLEAN(顧客入力!B49))</f>
        <v/>
      </c>
      <c r="C51" s="7" t="str">
        <f aca="false">IF(COUNTA(顧客入力!A49:H49)=0,"",顧客入力!C49)</f>
        <v/>
      </c>
      <c r="D51" s="7" t="str">
        <f aca="false">IF(COUNTA(顧客入力!A49:H49)=0,"",IF(顧客入力!D49="","",顧客入力!D49))</f>
        <v/>
      </c>
      <c r="E51" s="7" t="str">
        <f aca="false">IF(COUNTA(顧客入力!A49:H49)=0,"",顧客入力!E49)</f>
        <v/>
      </c>
      <c r="F51" s="8" t="str">
        <f aca="false">IF(COUNTA(顧客入力!A49:H49)=0,"",IF(顧客入力!F49="","",顧客入力!F49))</f>
        <v/>
      </c>
      <c r="G51" s="8" t="str">
        <f aca="false">IF(COUNTA(顧客入力!A49:H49)=0,"",IF(顧客入力!H49="","",顧客入力!H49))</f>
        <v/>
      </c>
      <c r="H51" s="7" t="str">
        <f aca="false">IF(COUNTA(顧客入力!A49:H49)=0,"",顧客入力!M49)</f>
        <v/>
      </c>
      <c r="I51" s="1"/>
      <c r="J51" s="1"/>
    </row>
    <row r="52" customFormat="false" ht="30" hidden="false" customHeight="true" outlineLevel="0" collapsed="false">
      <c r="A52" s="1" t="str">
        <f aca="false">IF(COUNTA(顧客入力!A50:H50)=0,"",顧客入力!A50)</f>
        <v/>
      </c>
      <c r="B52" s="6" t="str">
        <f aca="false">IF(COUNTA(顧客入力!A50:H50)=0,"",CLEAN(顧客入力!B50))</f>
        <v/>
      </c>
      <c r="C52" s="7" t="str">
        <f aca="false">IF(COUNTA(顧客入力!A50:H50)=0,"",顧客入力!C50)</f>
        <v/>
      </c>
      <c r="D52" s="7" t="str">
        <f aca="false">IF(COUNTA(顧客入力!A50:H50)=0,"",IF(顧客入力!D50="","",顧客入力!D50))</f>
        <v/>
      </c>
      <c r="E52" s="7" t="str">
        <f aca="false">IF(COUNTA(顧客入力!A50:H50)=0,"",顧客入力!E50)</f>
        <v/>
      </c>
      <c r="F52" s="8" t="str">
        <f aca="false">IF(COUNTA(顧客入力!A50:H50)=0,"",IF(顧客入力!F50="","",顧客入力!F50))</f>
        <v/>
      </c>
      <c r="G52" s="8" t="str">
        <f aca="false">IF(COUNTA(顧客入力!A50:H50)=0,"",IF(顧客入力!H50="","",顧客入力!H50))</f>
        <v/>
      </c>
      <c r="H52" s="7" t="str">
        <f aca="false">IF(COUNTA(顧客入力!A50:H50)=0,"",顧客入力!M50)</f>
        <v/>
      </c>
      <c r="I52" s="1"/>
      <c r="J52" s="1"/>
    </row>
    <row r="53" customFormat="false" ht="30" hidden="false" customHeight="true" outlineLevel="0" collapsed="false">
      <c r="A53" s="1" t="str">
        <f aca="false">IF(COUNTA(顧客入力!A51:H51)=0,"",顧客入力!A51)</f>
        <v/>
      </c>
      <c r="B53" s="6" t="str">
        <f aca="false">IF(COUNTA(顧客入力!A51:H51)=0,"",CLEAN(顧客入力!B51))</f>
        <v/>
      </c>
      <c r="C53" s="7" t="str">
        <f aca="false">IF(COUNTA(顧客入力!A51:H51)=0,"",顧客入力!C51)</f>
        <v/>
      </c>
      <c r="D53" s="7" t="str">
        <f aca="false">IF(COUNTA(顧客入力!A51:H51)=0,"",IF(顧客入力!D51="","",顧客入力!D51))</f>
        <v/>
      </c>
      <c r="E53" s="7" t="str">
        <f aca="false">IF(COUNTA(顧客入力!A51:H51)=0,"",顧客入力!E51)</f>
        <v/>
      </c>
      <c r="F53" s="8" t="str">
        <f aca="false">IF(COUNTA(顧客入力!A51:H51)=0,"",IF(顧客入力!F51="","",顧客入力!F51))</f>
        <v/>
      </c>
      <c r="G53" s="8" t="str">
        <f aca="false">IF(COUNTA(顧客入力!A51:H51)=0,"",IF(顧客入力!H51="","",顧客入力!H51))</f>
        <v/>
      </c>
      <c r="H53" s="7" t="str">
        <f aca="false">IF(COUNTA(顧客入力!A51:H51)=0,"",顧客入力!M51)</f>
        <v/>
      </c>
      <c r="I53" s="1"/>
      <c r="J53" s="1"/>
    </row>
    <row r="54" customFormat="false" ht="30" hidden="false" customHeight="true" outlineLevel="0" collapsed="false">
      <c r="A54" s="1" t="str">
        <f aca="false">IF(COUNTA(顧客入力!A52:H52)=0,"",顧客入力!A52)</f>
        <v/>
      </c>
      <c r="B54" s="6" t="str">
        <f aca="false">IF(COUNTA(顧客入力!A52:H52)=0,"",CLEAN(顧客入力!B52))</f>
        <v/>
      </c>
      <c r="C54" s="7" t="str">
        <f aca="false">IF(COUNTA(顧客入力!A52:H52)=0,"",顧客入力!C52)</f>
        <v/>
      </c>
      <c r="D54" s="7" t="str">
        <f aca="false">IF(COUNTA(顧客入力!A52:H52)=0,"",IF(顧客入力!D52="","",顧客入力!D52))</f>
        <v/>
      </c>
      <c r="E54" s="7" t="str">
        <f aca="false">IF(COUNTA(顧客入力!A52:H52)=0,"",顧客入力!E52)</f>
        <v/>
      </c>
      <c r="F54" s="8" t="str">
        <f aca="false">IF(COUNTA(顧客入力!A52:H52)=0,"",IF(顧客入力!F52="","",顧客入力!F52))</f>
        <v/>
      </c>
      <c r="G54" s="8" t="str">
        <f aca="false">IF(COUNTA(顧客入力!A52:H52)=0,"",IF(顧客入力!H52="","",顧客入力!H52))</f>
        <v/>
      </c>
      <c r="H54" s="7" t="str">
        <f aca="false">IF(COUNTA(顧客入力!A52:H52)=0,"",顧客入力!M52)</f>
        <v/>
      </c>
      <c r="I54" s="1"/>
      <c r="J54" s="1"/>
    </row>
    <row r="55" customFormat="false" ht="30" hidden="false" customHeight="true" outlineLevel="0" collapsed="false">
      <c r="A55" s="1" t="str">
        <f aca="false">IF(COUNTA(顧客入力!A53:H53)=0,"",顧客入力!A53)</f>
        <v/>
      </c>
      <c r="B55" s="6" t="str">
        <f aca="false">IF(COUNTA(顧客入力!A53:H53)=0,"",CLEAN(顧客入力!B53))</f>
        <v/>
      </c>
      <c r="C55" s="7" t="str">
        <f aca="false">IF(COUNTA(顧客入力!A53:H53)=0,"",顧客入力!C53)</f>
        <v/>
      </c>
      <c r="D55" s="7" t="str">
        <f aca="false">IF(COUNTA(顧客入力!A53:H53)=0,"",IF(顧客入力!D53="","",顧客入力!D53))</f>
        <v/>
      </c>
      <c r="E55" s="7" t="str">
        <f aca="false">IF(COUNTA(顧客入力!A53:H53)=0,"",顧客入力!E53)</f>
        <v/>
      </c>
      <c r="F55" s="8" t="str">
        <f aca="false">IF(COUNTA(顧客入力!A53:H53)=0,"",IF(顧客入力!F53="","",顧客入力!F53))</f>
        <v/>
      </c>
      <c r="G55" s="8" t="str">
        <f aca="false">IF(COUNTA(顧客入力!A53:H53)=0,"",IF(顧客入力!H53="","",顧客入力!H53))</f>
        <v/>
      </c>
      <c r="H55" s="7" t="str">
        <f aca="false">IF(COUNTA(顧客入力!A53:H53)=0,"",顧客入力!M53)</f>
        <v/>
      </c>
      <c r="I55" s="1"/>
      <c r="J55" s="1"/>
    </row>
    <row r="56" customFormat="false" ht="30" hidden="false" customHeight="true" outlineLevel="0" collapsed="false">
      <c r="A56" s="1" t="str">
        <f aca="false">IF(COUNTA(顧客入力!A54:H54)=0,"",顧客入力!A54)</f>
        <v/>
      </c>
      <c r="B56" s="6" t="str">
        <f aca="false">IF(COUNTA(顧客入力!A54:H54)=0,"",CLEAN(顧客入力!B54))</f>
        <v/>
      </c>
      <c r="C56" s="7" t="str">
        <f aca="false">IF(COUNTA(顧客入力!A54:H54)=0,"",顧客入力!C54)</f>
        <v/>
      </c>
      <c r="D56" s="7" t="str">
        <f aca="false">IF(COUNTA(顧客入力!A54:H54)=0,"",IF(顧客入力!D54="","",顧客入力!D54))</f>
        <v/>
      </c>
      <c r="E56" s="7" t="str">
        <f aca="false">IF(COUNTA(顧客入力!A54:H54)=0,"",顧客入力!E54)</f>
        <v/>
      </c>
      <c r="F56" s="8" t="str">
        <f aca="false">IF(COUNTA(顧客入力!A54:H54)=0,"",IF(顧客入力!F54="","",顧客入力!F54))</f>
        <v/>
      </c>
      <c r="G56" s="8" t="str">
        <f aca="false">IF(COUNTA(顧客入力!A54:H54)=0,"",IF(顧客入力!H54="","",顧客入力!H54))</f>
        <v/>
      </c>
      <c r="H56" s="7" t="str">
        <f aca="false">IF(COUNTA(顧客入力!A54:H54)=0,"",顧客入力!M54)</f>
        <v/>
      </c>
      <c r="I56" s="1"/>
      <c r="J56" s="1"/>
    </row>
    <row r="57" customFormat="false" ht="30" hidden="false" customHeight="true" outlineLevel="0" collapsed="false">
      <c r="A57" s="1" t="str">
        <f aca="false">IF(COUNTA(顧客入力!A55:H55)=0,"",顧客入力!A55)</f>
        <v/>
      </c>
      <c r="B57" s="6" t="str">
        <f aca="false">IF(COUNTA(顧客入力!A55:H55)=0,"",CLEAN(顧客入力!B55))</f>
        <v/>
      </c>
      <c r="C57" s="7" t="str">
        <f aca="false">IF(COUNTA(顧客入力!A55:H55)=0,"",顧客入力!C55)</f>
        <v/>
      </c>
      <c r="D57" s="7" t="str">
        <f aca="false">IF(COUNTA(顧客入力!A55:H55)=0,"",IF(顧客入力!D55="","",顧客入力!D55))</f>
        <v/>
      </c>
      <c r="E57" s="7" t="str">
        <f aca="false">IF(COUNTA(顧客入力!A55:H55)=0,"",顧客入力!E55)</f>
        <v/>
      </c>
      <c r="F57" s="8" t="str">
        <f aca="false">IF(COUNTA(顧客入力!A55:H55)=0,"",IF(顧客入力!F55="","",顧客入力!F55))</f>
        <v/>
      </c>
      <c r="G57" s="8" t="str">
        <f aca="false">IF(COUNTA(顧客入力!A55:H55)=0,"",IF(顧客入力!H55="","",顧客入力!H55))</f>
        <v/>
      </c>
      <c r="H57" s="7" t="str">
        <f aca="false">IF(COUNTA(顧客入力!A55:H55)=0,"",顧客入力!M55)</f>
        <v/>
      </c>
      <c r="I57" s="1"/>
      <c r="J57" s="1"/>
    </row>
    <row r="58" customFormat="false" ht="30" hidden="false" customHeight="true" outlineLevel="0" collapsed="false">
      <c r="A58" s="1" t="str">
        <f aca="false">IF(COUNTA(顧客入力!A56:H56)=0,"",顧客入力!A56)</f>
        <v/>
      </c>
      <c r="B58" s="6" t="str">
        <f aca="false">IF(COUNTA(顧客入力!A56:H56)=0,"",CLEAN(顧客入力!B56))</f>
        <v/>
      </c>
      <c r="C58" s="7" t="str">
        <f aca="false">IF(COUNTA(顧客入力!A56:H56)=0,"",顧客入力!C56)</f>
        <v/>
      </c>
      <c r="D58" s="7" t="str">
        <f aca="false">IF(COUNTA(顧客入力!A56:H56)=0,"",IF(顧客入力!D56="","",顧客入力!D56))</f>
        <v/>
      </c>
      <c r="E58" s="7" t="str">
        <f aca="false">IF(COUNTA(顧客入力!A56:H56)=0,"",顧客入力!E56)</f>
        <v/>
      </c>
      <c r="F58" s="8" t="str">
        <f aca="false">IF(COUNTA(顧客入力!A56:H56)=0,"",IF(顧客入力!F56="","",顧客入力!F56))</f>
        <v/>
      </c>
      <c r="G58" s="8" t="str">
        <f aca="false">IF(COUNTA(顧客入力!A56:H56)=0,"",IF(顧客入力!H56="","",顧客入力!H56))</f>
        <v/>
      </c>
      <c r="H58" s="7" t="str">
        <f aca="false">IF(COUNTA(顧客入力!A56:H56)=0,"",顧客入力!M56)</f>
        <v/>
      </c>
      <c r="I58" s="1"/>
      <c r="J58" s="1"/>
    </row>
    <row r="59" customFormat="false" ht="30" hidden="false" customHeight="true" outlineLevel="0" collapsed="false">
      <c r="A59" s="1" t="str">
        <f aca="false">IF(COUNTA(顧客入力!A57:H57)=0,"",顧客入力!A57)</f>
        <v/>
      </c>
      <c r="B59" s="6" t="str">
        <f aca="false">IF(COUNTA(顧客入力!A57:H57)=0,"",CLEAN(顧客入力!B57))</f>
        <v/>
      </c>
      <c r="C59" s="7" t="str">
        <f aca="false">IF(COUNTA(顧客入力!A57:H57)=0,"",顧客入力!C57)</f>
        <v/>
      </c>
      <c r="D59" s="7" t="str">
        <f aca="false">IF(COUNTA(顧客入力!A57:H57)=0,"",IF(顧客入力!D57="","",顧客入力!D57))</f>
        <v/>
      </c>
      <c r="E59" s="7" t="str">
        <f aca="false">IF(COUNTA(顧客入力!A57:H57)=0,"",顧客入力!E57)</f>
        <v/>
      </c>
      <c r="F59" s="8" t="str">
        <f aca="false">IF(COUNTA(顧客入力!A57:H57)=0,"",IF(顧客入力!F57="","",顧客入力!F57))</f>
        <v/>
      </c>
      <c r="G59" s="8" t="str">
        <f aca="false">IF(COUNTA(顧客入力!A57:H57)=0,"",IF(顧客入力!H57="","",顧客入力!H57))</f>
        <v/>
      </c>
      <c r="H59" s="7" t="str">
        <f aca="false">IF(COUNTA(顧客入力!A57:H57)=0,"",顧客入力!M57)</f>
        <v/>
      </c>
      <c r="I59" s="1"/>
      <c r="J59" s="1"/>
    </row>
  </sheetData>
  <mergeCells count="1">
    <mergeCell ref="A2:H2"/>
  </mergeCells>
  <conditionalFormatting sqref="H10:H59">
    <cfRule type="expression" priority="2" aboveAverage="0" equalAverage="0" bottom="0" percent="0" rank="0" text="" dxfId="0">
      <formula>$H10="予定遅延"</formula>
    </cfRule>
    <cfRule type="expression" priority="3" aboveAverage="0" equalAverage="0" bottom="0" percent="0" rank="0" text="" dxfId="1">
      <formula>$H10="担当未設定"</formula>
    </cfRule>
    <cfRule type="expression" priority="4" aboveAverage="0" equalAverage="0" bottom="0" percent="0" rank="0" text="" dxfId="2">
      <formula>$H10="連絡要確認"</formula>
    </cfRule>
    <cfRule type="expression" priority="5" aboveAverage="0" equalAverage="0" bottom="0" percent="0" rank="0" text="" dxfId="3">
      <formula>$H10="連絡停止"</formula>
    </cfRule>
  </conditionalFormatting>
  <printOptions headings="false" gridLines="false" gridLinesSet="true" horizontalCentered="false" verticalCentered="false"/>
  <pageMargins left="0.39375" right="0.39375" top="0.39375"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9"/>
    <col collapsed="false" customWidth="true" hidden="false" outlineLevel="0" max="2" min="2" style="0" width="27"/>
    <col collapsed="false" customWidth="true" hidden="false" outlineLevel="0" max="3" min="3" style="0" width="15"/>
    <col collapsed="false" customWidth="true" hidden="false" outlineLevel="0" max="4" min="4" style="0" width="20"/>
    <col collapsed="false" customWidth="true" hidden="false" outlineLevel="0" max="5" min="5" style="0" width="19"/>
    <col collapsed="false" customWidth="true" hidden="false" outlineLevel="0" max="8" min="6" style="0" width="21"/>
    <col collapsed="false" customWidth="true" hidden="false" outlineLevel="0" max="9" min="9" style="0" width="16"/>
    <col collapsed="false" customWidth="true" hidden="false" outlineLevel="0" max="10" min="10" style="0" width="18"/>
    <col collapsed="false" customWidth="true" hidden="false" outlineLevel="0" max="12" min="11" style="0" width="20"/>
    <col collapsed="false" customWidth="true" hidden="false" outlineLevel="0" max="13" min="13" style="0" width="25"/>
    <col collapsed="false" customWidth="true" hidden="false" outlineLevel="0" max="14" min="14" style="0" width="20"/>
    <col collapsed="false" customWidth="true" hidden="false" outlineLevel="0" max="15" min="15" style="0" width="42"/>
    <col collapsed="false" customWidth="true" hidden="false" outlineLevel="0" max="16" min="16" style="0" width="14"/>
    <col collapsed="false" customWidth="true" hidden="false" outlineLevel="0" max="17" min="17" style="0" width="18"/>
  </cols>
  <sheetData>
    <row r="1" customFormat="false" ht="23" hidden="false" customHeight="true" outlineLevel="0" collapsed="false">
      <c r="A1" s="1"/>
      <c r="B1" s="1"/>
      <c r="C1" s="1"/>
      <c r="D1" s="1"/>
      <c r="E1" s="1"/>
      <c r="F1" s="1"/>
      <c r="G1" s="1"/>
      <c r="H1" s="1"/>
      <c r="I1" s="1"/>
      <c r="J1" s="1"/>
      <c r="K1" s="1"/>
      <c r="L1" s="1"/>
      <c r="M1" s="1"/>
      <c r="N1" s="1"/>
      <c r="O1" s="1"/>
      <c r="P1" s="1"/>
      <c r="Q1" s="1"/>
    </row>
    <row r="2" customFormat="false" ht="30" hidden="false" customHeight="true" outlineLevel="0" collapsed="false">
      <c r="A2" s="2" t="s">
        <v>25</v>
      </c>
      <c r="B2" s="2"/>
      <c r="C2" s="2"/>
      <c r="D2" s="2"/>
      <c r="E2" s="2"/>
      <c r="F2" s="2"/>
      <c r="G2" s="2"/>
      <c r="H2" s="2"/>
      <c r="I2" s="1"/>
      <c r="J2" s="1"/>
      <c r="K2" s="1"/>
      <c r="L2" s="1"/>
      <c r="M2" s="1"/>
      <c r="N2" s="1"/>
      <c r="O2" s="1"/>
      <c r="P2" s="1"/>
      <c r="Q2" s="1"/>
    </row>
    <row r="3" customFormat="false" ht="23" hidden="false" customHeight="true" outlineLevel="0" collapsed="false">
      <c r="A3" s="1" t="s">
        <v>26</v>
      </c>
      <c r="B3" s="1"/>
      <c r="C3" s="1"/>
      <c r="D3" s="1"/>
      <c r="E3" s="1"/>
      <c r="F3" s="1"/>
      <c r="G3" s="1"/>
      <c r="H3" s="1"/>
      <c r="I3" s="1"/>
      <c r="J3" s="1"/>
      <c r="K3" s="1"/>
      <c r="L3" s="1"/>
      <c r="M3" s="1"/>
      <c r="N3" s="1"/>
      <c r="O3" s="1"/>
      <c r="P3" s="1"/>
      <c r="Q3" s="1"/>
    </row>
    <row r="4" customFormat="false" ht="23" hidden="false" customHeight="true" outlineLevel="0" collapsed="false">
      <c r="A4" s="1"/>
      <c r="B4" s="1"/>
      <c r="C4" s="1"/>
      <c r="D4" s="1"/>
      <c r="E4" s="1"/>
      <c r="F4" s="1"/>
      <c r="G4" s="1"/>
      <c r="H4" s="1"/>
      <c r="I4" s="1"/>
      <c r="J4" s="1"/>
      <c r="K4" s="1"/>
      <c r="L4" s="1"/>
      <c r="M4" s="1"/>
      <c r="N4" s="1"/>
      <c r="O4" s="1"/>
      <c r="P4" s="1"/>
      <c r="Q4" s="1"/>
    </row>
    <row r="5" customFormat="false" ht="23" hidden="false" customHeight="true" outlineLevel="0" collapsed="false">
      <c r="A5" s="1" t="s">
        <v>27</v>
      </c>
      <c r="B5" s="1"/>
      <c r="C5" s="1"/>
      <c r="D5" s="1"/>
      <c r="E5" s="1"/>
      <c r="F5" s="1"/>
      <c r="G5" s="1"/>
      <c r="H5" s="1"/>
      <c r="I5" s="1"/>
      <c r="J5" s="1"/>
      <c r="K5" s="1"/>
      <c r="L5" s="1"/>
      <c r="M5" s="1"/>
      <c r="N5" s="1"/>
      <c r="O5" s="1"/>
      <c r="P5" s="1"/>
      <c r="Q5" s="1"/>
    </row>
    <row r="6" customFormat="false" ht="23" hidden="false" customHeight="true" outlineLevel="0" collapsed="false">
      <c r="A6" s="1"/>
      <c r="B6" s="1"/>
      <c r="C6" s="1"/>
      <c r="D6" s="1"/>
      <c r="E6" s="1"/>
      <c r="F6" s="1"/>
      <c r="G6" s="1"/>
      <c r="H6" s="1"/>
      <c r="I6" s="1"/>
      <c r="J6" s="1"/>
      <c r="K6" s="1"/>
      <c r="L6" s="1"/>
      <c r="M6" s="1"/>
      <c r="N6" s="1"/>
      <c r="O6" s="1"/>
      <c r="P6" s="1"/>
      <c r="Q6" s="1"/>
    </row>
    <row r="7" customFormat="false" ht="38" hidden="false" customHeight="true" outlineLevel="0" collapsed="false">
      <c r="A7" s="5" t="s">
        <v>17</v>
      </c>
      <c r="B7" s="5" t="s">
        <v>18</v>
      </c>
      <c r="C7" s="5" t="s">
        <v>19</v>
      </c>
      <c r="D7" s="5" t="s">
        <v>20</v>
      </c>
      <c r="E7" s="5" t="s">
        <v>21</v>
      </c>
      <c r="F7" s="5" t="s">
        <v>22</v>
      </c>
      <c r="G7" s="5" t="s">
        <v>28</v>
      </c>
      <c r="H7" s="5" t="s">
        <v>23</v>
      </c>
      <c r="I7" s="5" t="s">
        <v>29</v>
      </c>
      <c r="J7" s="5" t="s">
        <v>30</v>
      </c>
      <c r="K7" s="5" t="s">
        <v>31</v>
      </c>
      <c r="L7" s="5" t="s">
        <v>32</v>
      </c>
      <c r="M7" s="5" t="s">
        <v>24</v>
      </c>
      <c r="N7" s="5" t="s">
        <v>33</v>
      </c>
      <c r="O7" s="5" t="s">
        <v>34</v>
      </c>
      <c r="P7" s="5" t="s">
        <v>35</v>
      </c>
      <c r="Q7" s="5" t="s">
        <v>36</v>
      </c>
    </row>
    <row r="8" customFormat="false" ht="30" hidden="false" customHeight="true" outlineLevel="0" collapsed="false">
      <c r="A8" s="9" t="s">
        <v>37</v>
      </c>
      <c r="B8" s="10" t="s">
        <v>38</v>
      </c>
      <c r="C8" s="11" t="s">
        <v>39</v>
      </c>
      <c r="D8" s="12" t="s">
        <v>40</v>
      </c>
      <c r="E8" s="11" t="s">
        <v>41</v>
      </c>
      <c r="F8" s="13" t="n">
        <v>46296</v>
      </c>
      <c r="G8" s="13" t="n">
        <v>46311</v>
      </c>
      <c r="H8" s="13" t="n">
        <v>46310</v>
      </c>
      <c r="I8" s="1" t="n">
        <f aca="false">IF(O8="","",IF(P8&lt;&gt;0,NA(),IF(C8="終了",0,1)))</f>
        <v>1</v>
      </c>
      <c r="J8" s="1" t="n">
        <f aca="false">IF(O8="","",IF(P8&lt;&gt;0,NA(),IF(AND(C8&lt;&gt;"終了",D8=""),1,0)))</f>
        <v>0</v>
      </c>
      <c r="K8" s="1" t="n">
        <f aca="false">IF(O8="","",IF(P8&lt;&gt;0,NA(),IF(AND(C8="継続",E8="連絡可",D8&lt;&gt;"",H8&lt;&gt;""),1,0)))</f>
        <v>1</v>
      </c>
      <c r="L8" s="1" t="n">
        <f aca="false">IF(O8="","",IF(P8&lt;&gt;0,NA(),IF(AND(H8&lt;&gt;"",NOT(AND(C8="継続",E8="連絡可",D8&lt;&gt;""))),1,0)))</f>
        <v>0</v>
      </c>
      <c r="M8" s="1" t="str">
        <f aca="false">IF(O8="","",IF(P8&lt;&gt;0,NA(),IF(C8="終了","終了",IF(E8="連絡停止","連絡停止",IF(E8="要確認","連絡要確認",IF(C8="保留","保留",IF(D8="","担当未設定",IF(H8="","予定なし",IF(H8&lt;顧客一覧!$B$3,"予定遅延",IF(H8=顧客一覧!$B$3,"本日予定","今後予定"))))))))))</f>
        <v>予定遅延</v>
      </c>
      <c r="N8" s="1" t="n">
        <f aca="false">IF(O8="","",IF(P8&lt;&gt;0,NA(),IF(AND(C8&lt;&gt;"終了",E8="要確認"),1,0)))</f>
        <v>0</v>
      </c>
      <c r="O8" s="1" t="str">
        <f aca="false">IF(COUNTA(A8:H8)=0,"",IF(NOT(AND(ISTEXT(A8),LEN(A8)=8,EXACT(LEFT(A8,4),"CUS-"),ISNUMBER(FIND(MID(A8,5,1)&amp;"x","0x1x2x3x4x5x6x7x8x9x")),ISNUMBER(FIND(MID(A8,6,1)&amp;"x","0x1x2x3x4x5x6x7x8x9x")),ISNUMBER(FIND(MID(A8,7,1)&amp;"x","0x1x2x3x4x5x6x7x8x9x")),ISNUMBER(FIND(MID(A8,8,1)&amp;"x","0x1x2x3x4x5x6x7x8x9x")))),"顧客IDはCUS-と半角数字4桁",IF(COUNTIFS($A$8:$A$57,A8)&gt;1,"顧客IDが重複",IF(NOT(AND(ISTEXT(B8),LEN(B8)&gt;0,LEN(B8)&lt;=20,EXACT(B8,TRIM(CLEAN(B8))),ISERROR(FIND(CHAR(10),B8)),ISERROR(FIND(CHAR(13),B8)),ISERROR(FIND(" ",B8)),ISERROR(FIND(" ",B8)),ISERROR(FIND(CHAR(127),B8)),ISERROR(FIND(LEFT(B8,1),"=+-@＝＋－＠")))),"表示名は1〜20文字の文字列",IF(NOT(OR(C8="継続",C8="保留",C8="終了")),"管理区分を確認",IF(AND(D8&lt;&gt;"",NOT(AND(ISTEXT(D8),LEN(D8)=8,EXACT(LEFT(D8,4),"STF-"),ISNUMBER(FIND(MID(D8,5,1)&amp;"x","0x1x2x3x4x5x6x7x8x9x")),ISNUMBER(FIND(MID(D8,6,1)&amp;"x","0x1x2x3x4x5x6x7x8x9x")),ISNUMBER(FIND(MID(D8,7,1)&amp;"x","0x1x2x3x4x5x6x7x8x9x")),ISNUMBER(FIND(MID(D8,8,1)&amp;"x","0x1x2x3x4x5x6x7x8x9x"))))),"担当IDの形式を確認",IF(AND(D8&lt;&gt;"",COUNTIFS(担当者ID!$A$8:$A$27,D8)&lt;&gt;1),"担当が未登録/重複",IF(NOT(OR(E8="連絡可",E8="要確認",E8="連絡停止")),"連絡区分を確認",IF(NOT(AND(ISNUMBER(G8),G8&gt;=43831,G8&lt;73051,G8=INT(G8))),"記録確認日は日付で必須",IF(G8&gt;顧客一覧!$B$3,"確認日が基準日より後",IF(AND(F8&lt;&gt;"",NOT(AND(ISNUMBER(F8),F8&gt;=43831,F8&lt;73051,F8=INT(F8)))),"最終接点日は日付で入力",IF(AND(F8&lt;&gt;"",F8&gt;G8),"接点日が記録確認日より後",IF(AND(H8&lt;&gt;"",NOT(AND(ISNUMBER(H8),H8&gt;=43831,H8&lt;73051,H8=INT(H8)))),"次回予定日は日付で入力","確認済み")))))))))))))</f>
        <v>確認済み</v>
      </c>
      <c r="P8" s="1" t="n">
        <f aca="false">IF(O8="","",IF(O8="確認済み",0,1))</f>
        <v>0</v>
      </c>
      <c r="Q8" s="1" t="n">
        <f aca="false">IF(O8="","",IF(NOT(AND(ISNUMBER(P8),P8=IF(O8="確認済み",0,1))),1,IF(P8&lt;&gt;0,0,IF(AND(ISNUMBER(I8),I8=IF(C8="終了",0,1),ISNUMBER(J8),J8=IF(AND(C8&lt;&gt;"終了",D8=""),1,0),ISNUMBER(K8),K8=IF(AND(C8="継続",E8="連絡可",D8&lt;&gt;"",H8&lt;&gt;""),1,0),ISNUMBER(L8),L8=IF(AND(H8&lt;&gt;"",NOT(AND(C8="継続",E8="連絡可",D8&lt;&gt;""))),1,0),ISTEXT(M8),M8=IF(C8="終了","終了",IF(E8="連絡停止","連絡停止",IF(E8="要確認","連絡要確認",IF(C8="保留","保留",IF(D8="","担当未設定",IF(H8="","予定なし",IF(H8&lt;顧客一覧!$B$3,"予定遅延",IF(H8=顧客一覧!$B$3,"本日予定","今後予定")))))))),ISNUMBER(N8),N8=IF(AND(C8&lt;&gt;"終了",E8="要確認"),1,0)),0,1))))</f>
        <v>0</v>
      </c>
    </row>
    <row r="9" customFormat="false" ht="30" hidden="false" customHeight="true" outlineLevel="0" collapsed="false">
      <c r="A9" s="9" t="s">
        <v>42</v>
      </c>
      <c r="B9" s="10" t="s">
        <v>43</v>
      </c>
      <c r="C9" s="11" t="s">
        <v>39</v>
      </c>
      <c r="D9" s="12" t="s">
        <v>44</v>
      </c>
      <c r="E9" s="11" t="s">
        <v>41</v>
      </c>
      <c r="F9" s="13" t="n">
        <v>46305</v>
      </c>
      <c r="G9" s="13" t="n">
        <v>46311</v>
      </c>
      <c r="H9" s="13" t="n">
        <v>46311</v>
      </c>
      <c r="I9" s="1" t="n">
        <f aca="false">IF(O9="","",IF(P9&lt;&gt;0,NA(),IF(C9="終了",0,1)))</f>
        <v>1</v>
      </c>
      <c r="J9" s="1" t="n">
        <f aca="false">IF(O9="","",IF(P9&lt;&gt;0,NA(),IF(AND(C9&lt;&gt;"終了",D9=""),1,0)))</f>
        <v>0</v>
      </c>
      <c r="K9" s="1" t="n">
        <f aca="false">IF(O9="","",IF(P9&lt;&gt;0,NA(),IF(AND(C9="継続",E9="連絡可",D9&lt;&gt;"",H9&lt;&gt;""),1,0)))</f>
        <v>1</v>
      </c>
      <c r="L9" s="1" t="n">
        <f aca="false">IF(O9="","",IF(P9&lt;&gt;0,NA(),IF(AND(H9&lt;&gt;"",NOT(AND(C9="継続",E9="連絡可",D9&lt;&gt;""))),1,0)))</f>
        <v>0</v>
      </c>
      <c r="M9" s="1" t="str">
        <f aca="false">IF(O9="","",IF(P9&lt;&gt;0,NA(),IF(C9="終了","終了",IF(E9="連絡停止","連絡停止",IF(E9="要確認","連絡要確認",IF(C9="保留","保留",IF(D9="","担当未設定",IF(H9="","予定なし",IF(H9&lt;顧客一覧!$B$3,"予定遅延",IF(H9=顧客一覧!$B$3,"本日予定","今後予定"))))))))))</f>
        <v>本日予定</v>
      </c>
      <c r="N9" s="1" t="n">
        <f aca="false">IF(O9="","",IF(P9&lt;&gt;0,NA(),IF(AND(C9&lt;&gt;"終了",E9="要確認"),1,0)))</f>
        <v>0</v>
      </c>
      <c r="O9" s="1" t="str">
        <f aca="false">IF(COUNTA(A9:H9)=0,"",IF(NOT(AND(ISTEXT(A9),LEN(A9)=8,EXACT(LEFT(A9,4),"CUS-"),ISNUMBER(FIND(MID(A9,5,1)&amp;"x","0x1x2x3x4x5x6x7x8x9x")),ISNUMBER(FIND(MID(A9,6,1)&amp;"x","0x1x2x3x4x5x6x7x8x9x")),ISNUMBER(FIND(MID(A9,7,1)&amp;"x","0x1x2x3x4x5x6x7x8x9x")),ISNUMBER(FIND(MID(A9,8,1)&amp;"x","0x1x2x3x4x5x6x7x8x9x")))),"顧客IDはCUS-と半角数字4桁",IF(COUNTIFS($A$8:$A$57,A9)&gt;1,"顧客IDが重複",IF(NOT(AND(ISTEXT(B9),LEN(B9)&gt;0,LEN(B9)&lt;=20,EXACT(B9,TRIM(CLEAN(B9))),ISERROR(FIND(CHAR(10),B9)),ISERROR(FIND(CHAR(13),B9)),ISERROR(FIND(" ",B9)),ISERROR(FIND(" ",B9)),ISERROR(FIND(CHAR(127),B9)),ISERROR(FIND(LEFT(B9,1),"=+-@＝＋－＠")))),"表示名は1〜20文字の文字列",IF(NOT(OR(C9="継続",C9="保留",C9="終了")),"管理区分を確認",IF(AND(D9&lt;&gt;"",NOT(AND(ISTEXT(D9),LEN(D9)=8,EXACT(LEFT(D9,4),"STF-"),ISNUMBER(FIND(MID(D9,5,1)&amp;"x","0x1x2x3x4x5x6x7x8x9x")),ISNUMBER(FIND(MID(D9,6,1)&amp;"x","0x1x2x3x4x5x6x7x8x9x")),ISNUMBER(FIND(MID(D9,7,1)&amp;"x","0x1x2x3x4x5x6x7x8x9x")),ISNUMBER(FIND(MID(D9,8,1)&amp;"x","0x1x2x3x4x5x6x7x8x9x"))))),"担当IDの形式を確認",IF(AND(D9&lt;&gt;"",COUNTIFS(担当者ID!$A$8:$A$27,D9)&lt;&gt;1),"担当が未登録/重複",IF(NOT(OR(E9="連絡可",E9="要確認",E9="連絡停止")),"連絡区分を確認",IF(NOT(AND(ISNUMBER(G9),G9&gt;=43831,G9&lt;73051,G9=INT(G9))),"記録確認日は日付で必須",IF(G9&gt;顧客一覧!$B$3,"確認日が基準日より後",IF(AND(F9&lt;&gt;"",NOT(AND(ISNUMBER(F9),F9&gt;=43831,F9&lt;73051,F9=INT(F9)))),"最終接点日は日付で入力",IF(AND(F9&lt;&gt;"",F9&gt;G9),"接点日が記録確認日より後",IF(AND(H9&lt;&gt;"",NOT(AND(ISNUMBER(H9),H9&gt;=43831,H9&lt;73051,H9=INT(H9)))),"次回予定日は日付で入力","確認済み")))))))))))))</f>
        <v>確認済み</v>
      </c>
      <c r="P9" s="1" t="n">
        <f aca="false">IF(O9="","",IF(O9="確認済み",0,1))</f>
        <v>0</v>
      </c>
      <c r="Q9" s="1" t="n">
        <f aca="false">IF(O9="","",IF(NOT(AND(ISNUMBER(P9),P9=IF(O9="確認済み",0,1))),1,IF(P9&lt;&gt;0,0,IF(AND(ISNUMBER(I9),I9=IF(C9="終了",0,1),ISNUMBER(J9),J9=IF(AND(C9&lt;&gt;"終了",D9=""),1,0),ISNUMBER(K9),K9=IF(AND(C9="継続",E9="連絡可",D9&lt;&gt;"",H9&lt;&gt;""),1,0),ISNUMBER(L9),L9=IF(AND(H9&lt;&gt;"",NOT(AND(C9="継続",E9="連絡可",D9&lt;&gt;""))),1,0),ISTEXT(M9),M9=IF(C9="終了","終了",IF(E9="連絡停止","連絡停止",IF(E9="要確認","連絡要確認",IF(C9="保留","保留",IF(D9="","担当未設定",IF(H9="","予定なし",IF(H9&lt;顧客一覧!$B$3,"予定遅延",IF(H9=顧客一覧!$B$3,"本日予定","今後予定")))))))),ISNUMBER(N9),N9=IF(AND(C9&lt;&gt;"終了",E9="要確認"),1,0)),0,1))))</f>
        <v>0</v>
      </c>
    </row>
    <row r="10" customFormat="false" ht="30" hidden="false" customHeight="true" outlineLevel="0" collapsed="false">
      <c r="A10" s="9" t="s">
        <v>45</v>
      </c>
      <c r="B10" s="10" t="s">
        <v>46</v>
      </c>
      <c r="C10" s="11" t="s">
        <v>39</v>
      </c>
      <c r="D10" s="12" t="s">
        <v>47</v>
      </c>
      <c r="E10" s="11" t="s">
        <v>41</v>
      </c>
      <c r="F10" s="13"/>
      <c r="G10" s="13" t="n">
        <v>46311</v>
      </c>
      <c r="H10" s="13" t="n">
        <v>46315</v>
      </c>
      <c r="I10" s="1" t="n">
        <f aca="false">IF(O10="","",IF(P10&lt;&gt;0,NA(),IF(C10="終了",0,1)))</f>
        <v>1</v>
      </c>
      <c r="J10" s="1" t="n">
        <f aca="false">IF(O10="","",IF(P10&lt;&gt;0,NA(),IF(AND(C10&lt;&gt;"終了",D10=""),1,0)))</f>
        <v>0</v>
      </c>
      <c r="K10" s="1" t="n">
        <f aca="false">IF(O10="","",IF(P10&lt;&gt;0,NA(),IF(AND(C10="継続",E10="連絡可",D10&lt;&gt;"",H10&lt;&gt;""),1,0)))</f>
        <v>1</v>
      </c>
      <c r="L10" s="1" t="n">
        <f aca="false">IF(O10="","",IF(P10&lt;&gt;0,NA(),IF(AND(H10&lt;&gt;"",NOT(AND(C10="継続",E10="連絡可",D10&lt;&gt;""))),1,0)))</f>
        <v>0</v>
      </c>
      <c r="M10" s="1" t="str">
        <f aca="false">IF(O10="","",IF(P10&lt;&gt;0,NA(),IF(C10="終了","終了",IF(E10="連絡停止","連絡停止",IF(E10="要確認","連絡要確認",IF(C10="保留","保留",IF(D10="","担当未設定",IF(H10="","予定なし",IF(H10&lt;顧客一覧!$B$3,"予定遅延",IF(H10=顧客一覧!$B$3,"本日予定","今後予定"))))))))))</f>
        <v>今後予定</v>
      </c>
      <c r="N10" s="1" t="n">
        <f aca="false">IF(O10="","",IF(P10&lt;&gt;0,NA(),IF(AND(C10&lt;&gt;"終了",E10="要確認"),1,0)))</f>
        <v>0</v>
      </c>
      <c r="O10" s="1" t="str">
        <f aca="false">IF(COUNTA(A10:H10)=0,"",IF(NOT(AND(ISTEXT(A10),LEN(A10)=8,EXACT(LEFT(A10,4),"CUS-"),ISNUMBER(FIND(MID(A10,5,1)&amp;"x","0x1x2x3x4x5x6x7x8x9x")),ISNUMBER(FIND(MID(A10,6,1)&amp;"x","0x1x2x3x4x5x6x7x8x9x")),ISNUMBER(FIND(MID(A10,7,1)&amp;"x","0x1x2x3x4x5x6x7x8x9x")),ISNUMBER(FIND(MID(A10,8,1)&amp;"x","0x1x2x3x4x5x6x7x8x9x")))),"顧客IDはCUS-と半角数字4桁",IF(COUNTIFS($A$8:$A$57,A10)&gt;1,"顧客IDが重複",IF(NOT(AND(ISTEXT(B10),LEN(B10)&gt;0,LEN(B10)&lt;=20,EXACT(B10,TRIM(CLEAN(B10))),ISERROR(FIND(CHAR(10),B10)),ISERROR(FIND(CHAR(13),B10)),ISERROR(FIND(" ",B10)),ISERROR(FIND(" ",B10)),ISERROR(FIND(CHAR(127),B10)),ISERROR(FIND(LEFT(B10,1),"=+-@＝＋－＠")))),"表示名は1〜20文字の文字列",IF(NOT(OR(C10="継続",C10="保留",C10="終了")),"管理区分を確認",IF(AND(D10&lt;&gt;"",NOT(AND(ISTEXT(D10),LEN(D10)=8,EXACT(LEFT(D10,4),"STF-"),ISNUMBER(FIND(MID(D10,5,1)&amp;"x","0x1x2x3x4x5x6x7x8x9x")),ISNUMBER(FIND(MID(D10,6,1)&amp;"x","0x1x2x3x4x5x6x7x8x9x")),ISNUMBER(FIND(MID(D10,7,1)&amp;"x","0x1x2x3x4x5x6x7x8x9x")),ISNUMBER(FIND(MID(D10,8,1)&amp;"x","0x1x2x3x4x5x6x7x8x9x"))))),"担当IDの形式を確認",IF(AND(D10&lt;&gt;"",COUNTIFS(担当者ID!$A$8:$A$27,D10)&lt;&gt;1),"担当が未登録/重複",IF(NOT(OR(E10="連絡可",E10="要確認",E10="連絡停止")),"連絡区分を確認",IF(NOT(AND(ISNUMBER(G10),G10&gt;=43831,G10&lt;73051,G10=INT(G10))),"記録確認日は日付で必須",IF(G10&gt;顧客一覧!$B$3,"確認日が基準日より後",IF(AND(F10&lt;&gt;"",NOT(AND(ISNUMBER(F10),F10&gt;=43831,F10&lt;73051,F10=INT(F10)))),"最終接点日は日付で入力",IF(AND(F10&lt;&gt;"",F10&gt;G10),"接点日が記録確認日より後",IF(AND(H10&lt;&gt;"",NOT(AND(ISNUMBER(H10),H10&gt;=43831,H10&lt;73051,H10=INT(H10)))),"次回予定日は日付で入力","確認済み")))))))))))))</f>
        <v>確認済み</v>
      </c>
      <c r="P10" s="1" t="n">
        <f aca="false">IF(O10="","",IF(O10="確認済み",0,1))</f>
        <v>0</v>
      </c>
      <c r="Q10" s="1" t="n">
        <f aca="false">IF(O10="","",IF(NOT(AND(ISNUMBER(P10),P10=IF(O10="確認済み",0,1))),1,IF(P10&lt;&gt;0,0,IF(AND(ISNUMBER(I10),I10=IF(C10="終了",0,1),ISNUMBER(J10),J10=IF(AND(C10&lt;&gt;"終了",D10=""),1,0),ISNUMBER(K10),K10=IF(AND(C10="継続",E10="連絡可",D10&lt;&gt;"",H10&lt;&gt;""),1,0),ISNUMBER(L10),L10=IF(AND(H10&lt;&gt;"",NOT(AND(C10="継続",E10="連絡可",D10&lt;&gt;""))),1,0),ISTEXT(M10),M10=IF(C10="終了","終了",IF(E10="連絡停止","連絡停止",IF(E10="要確認","連絡要確認",IF(C10="保留","保留",IF(D10="","担当未設定",IF(H10="","予定なし",IF(H10&lt;顧客一覧!$B$3,"予定遅延",IF(H10=顧客一覧!$B$3,"本日予定","今後予定")))))))),ISNUMBER(N10),N10=IF(AND(C10&lt;&gt;"終了",E10="要確認"),1,0)),0,1))))</f>
        <v>0</v>
      </c>
    </row>
    <row r="11" customFormat="false" ht="30" hidden="false" customHeight="true" outlineLevel="0" collapsed="false">
      <c r="A11" s="9" t="s">
        <v>48</v>
      </c>
      <c r="B11" s="10" t="s">
        <v>49</v>
      </c>
      <c r="C11" s="11" t="s">
        <v>39</v>
      </c>
      <c r="D11" s="12"/>
      <c r="E11" s="11" t="s">
        <v>41</v>
      </c>
      <c r="F11" s="13" t="n">
        <v>46300</v>
      </c>
      <c r="G11" s="13" t="n">
        <v>46311</v>
      </c>
      <c r="H11" s="13" t="n">
        <v>46310</v>
      </c>
      <c r="I11" s="1" t="n">
        <f aca="false">IF(O11="","",IF(P11&lt;&gt;0,NA(),IF(C11="終了",0,1)))</f>
        <v>1</v>
      </c>
      <c r="J11" s="1" t="n">
        <f aca="false">IF(O11="","",IF(P11&lt;&gt;0,NA(),IF(AND(C11&lt;&gt;"終了",D11=""),1,0)))</f>
        <v>1</v>
      </c>
      <c r="K11" s="1" t="n">
        <f aca="false">IF(O11="","",IF(P11&lt;&gt;0,NA(),IF(AND(C11="継続",E11="連絡可",D11&lt;&gt;"",H11&lt;&gt;""),1,0)))</f>
        <v>0</v>
      </c>
      <c r="L11" s="1" t="n">
        <f aca="false">IF(O11="","",IF(P11&lt;&gt;0,NA(),IF(AND(H11&lt;&gt;"",NOT(AND(C11="継続",E11="連絡可",D11&lt;&gt;""))),1,0)))</f>
        <v>1</v>
      </c>
      <c r="M11" s="1" t="str">
        <f aca="false">IF(O11="","",IF(P11&lt;&gt;0,NA(),IF(C11="終了","終了",IF(E11="連絡停止","連絡停止",IF(E11="要確認","連絡要確認",IF(C11="保留","保留",IF(D11="","担当未設定",IF(H11="","予定なし",IF(H11&lt;顧客一覧!$B$3,"予定遅延",IF(H11=顧客一覧!$B$3,"本日予定","今後予定"))))))))))</f>
        <v>担当未設定</v>
      </c>
      <c r="N11" s="1" t="n">
        <f aca="false">IF(O11="","",IF(P11&lt;&gt;0,NA(),IF(AND(C11&lt;&gt;"終了",E11="要確認"),1,0)))</f>
        <v>0</v>
      </c>
      <c r="O11" s="1" t="str">
        <f aca="false">IF(COUNTA(A11:H11)=0,"",IF(NOT(AND(ISTEXT(A11),LEN(A11)=8,EXACT(LEFT(A11,4),"CUS-"),ISNUMBER(FIND(MID(A11,5,1)&amp;"x","0x1x2x3x4x5x6x7x8x9x")),ISNUMBER(FIND(MID(A11,6,1)&amp;"x","0x1x2x3x4x5x6x7x8x9x")),ISNUMBER(FIND(MID(A11,7,1)&amp;"x","0x1x2x3x4x5x6x7x8x9x")),ISNUMBER(FIND(MID(A11,8,1)&amp;"x","0x1x2x3x4x5x6x7x8x9x")))),"顧客IDはCUS-と半角数字4桁",IF(COUNTIFS($A$8:$A$57,A11)&gt;1,"顧客IDが重複",IF(NOT(AND(ISTEXT(B11),LEN(B11)&gt;0,LEN(B11)&lt;=20,EXACT(B11,TRIM(CLEAN(B11))),ISERROR(FIND(CHAR(10),B11)),ISERROR(FIND(CHAR(13),B11)),ISERROR(FIND(" ",B11)),ISERROR(FIND(" ",B11)),ISERROR(FIND(CHAR(127),B11)),ISERROR(FIND(LEFT(B11,1),"=+-@＝＋－＠")))),"表示名は1〜20文字の文字列",IF(NOT(OR(C11="継続",C11="保留",C11="終了")),"管理区分を確認",IF(AND(D11&lt;&gt;"",NOT(AND(ISTEXT(D11),LEN(D11)=8,EXACT(LEFT(D11,4),"STF-"),ISNUMBER(FIND(MID(D11,5,1)&amp;"x","0x1x2x3x4x5x6x7x8x9x")),ISNUMBER(FIND(MID(D11,6,1)&amp;"x","0x1x2x3x4x5x6x7x8x9x")),ISNUMBER(FIND(MID(D11,7,1)&amp;"x","0x1x2x3x4x5x6x7x8x9x")),ISNUMBER(FIND(MID(D11,8,1)&amp;"x","0x1x2x3x4x5x6x7x8x9x"))))),"担当IDの形式を確認",IF(AND(D11&lt;&gt;"",COUNTIFS(担当者ID!$A$8:$A$27,D11)&lt;&gt;1),"担当が未登録/重複",IF(NOT(OR(E11="連絡可",E11="要確認",E11="連絡停止")),"連絡区分を確認",IF(NOT(AND(ISNUMBER(G11),G11&gt;=43831,G11&lt;73051,G11=INT(G11))),"記録確認日は日付で必須",IF(G11&gt;顧客一覧!$B$3,"確認日が基準日より後",IF(AND(F11&lt;&gt;"",NOT(AND(ISNUMBER(F11),F11&gt;=43831,F11&lt;73051,F11=INT(F11)))),"最終接点日は日付で入力",IF(AND(F11&lt;&gt;"",F11&gt;G11),"接点日が記録確認日より後",IF(AND(H11&lt;&gt;"",NOT(AND(ISNUMBER(H11),H11&gt;=43831,H11&lt;73051,H11=INT(H11)))),"次回予定日は日付で入力","確認済み")))))))))))))</f>
        <v>確認済み</v>
      </c>
      <c r="P11" s="1" t="n">
        <f aca="false">IF(O11="","",IF(O11="確認済み",0,1))</f>
        <v>0</v>
      </c>
      <c r="Q11" s="1" t="n">
        <f aca="false">IF(O11="","",IF(NOT(AND(ISNUMBER(P11),P11=IF(O11="確認済み",0,1))),1,IF(P11&lt;&gt;0,0,IF(AND(ISNUMBER(I11),I11=IF(C11="終了",0,1),ISNUMBER(J11),J11=IF(AND(C11&lt;&gt;"終了",D11=""),1,0),ISNUMBER(K11),K11=IF(AND(C11="継続",E11="連絡可",D11&lt;&gt;"",H11&lt;&gt;""),1,0),ISNUMBER(L11),L11=IF(AND(H11&lt;&gt;"",NOT(AND(C11="継続",E11="連絡可",D11&lt;&gt;""))),1,0),ISTEXT(M11),M11=IF(C11="終了","終了",IF(E11="連絡停止","連絡停止",IF(E11="要確認","連絡要確認",IF(C11="保留","保留",IF(D11="","担当未設定",IF(H11="","予定なし",IF(H11&lt;顧客一覧!$B$3,"予定遅延",IF(H11=顧客一覧!$B$3,"本日予定","今後予定")))))))),ISNUMBER(N11),N11=IF(AND(C11&lt;&gt;"終了",E11="要確認"),1,0)),0,1))))</f>
        <v>0</v>
      </c>
    </row>
    <row r="12" customFormat="false" ht="30" hidden="false" customHeight="true" outlineLevel="0" collapsed="false">
      <c r="A12" s="9" t="s">
        <v>50</v>
      </c>
      <c r="B12" s="10" t="s">
        <v>51</v>
      </c>
      <c r="C12" s="11" t="s">
        <v>39</v>
      </c>
      <c r="D12" s="12" t="s">
        <v>52</v>
      </c>
      <c r="E12" s="11" t="s">
        <v>53</v>
      </c>
      <c r="F12" s="13"/>
      <c r="G12" s="13" t="n">
        <v>46311</v>
      </c>
      <c r="H12" s="13" t="n">
        <v>46309</v>
      </c>
      <c r="I12" s="1" t="n">
        <f aca="false">IF(O12="","",IF(P12&lt;&gt;0,NA(),IF(C12="終了",0,1)))</f>
        <v>1</v>
      </c>
      <c r="J12" s="1" t="n">
        <f aca="false">IF(O12="","",IF(P12&lt;&gt;0,NA(),IF(AND(C12&lt;&gt;"終了",D12=""),1,0)))</f>
        <v>0</v>
      </c>
      <c r="K12" s="1" t="n">
        <f aca="false">IF(O12="","",IF(P12&lt;&gt;0,NA(),IF(AND(C12="継続",E12="連絡可",D12&lt;&gt;"",H12&lt;&gt;""),1,0)))</f>
        <v>0</v>
      </c>
      <c r="L12" s="1" t="n">
        <f aca="false">IF(O12="","",IF(P12&lt;&gt;0,NA(),IF(AND(H12&lt;&gt;"",NOT(AND(C12="継続",E12="連絡可",D12&lt;&gt;""))),1,0)))</f>
        <v>1</v>
      </c>
      <c r="M12" s="1" t="str">
        <f aca="false">IF(O12="","",IF(P12&lt;&gt;0,NA(),IF(C12="終了","終了",IF(E12="連絡停止","連絡停止",IF(E12="要確認","連絡要確認",IF(C12="保留","保留",IF(D12="","担当未設定",IF(H12="","予定なし",IF(H12&lt;顧客一覧!$B$3,"予定遅延",IF(H12=顧客一覧!$B$3,"本日予定","今後予定"))))))))))</f>
        <v>連絡要確認</v>
      </c>
      <c r="N12" s="1" t="n">
        <f aca="false">IF(O12="","",IF(P12&lt;&gt;0,NA(),IF(AND(C12&lt;&gt;"終了",E12="要確認"),1,0)))</f>
        <v>1</v>
      </c>
      <c r="O12" s="1" t="str">
        <f aca="false">IF(COUNTA(A12:H12)=0,"",IF(NOT(AND(ISTEXT(A12),LEN(A12)=8,EXACT(LEFT(A12,4),"CUS-"),ISNUMBER(FIND(MID(A12,5,1)&amp;"x","0x1x2x3x4x5x6x7x8x9x")),ISNUMBER(FIND(MID(A12,6,1)&amp;"x","0x1x2x3x4x5x6x7x8x9x")),ISNUMBER(FIND(MID(A12,7,1)&amp;"x","0x1x2x3x4x5x6x7x8x9x")),ISNUMBER(FIND(MID(A12,8,1)&amp;"x","0x1x2x3x4x5x6x7x8x9x")))),"顧客IDはCUS-と半角数字4桁",IF(COUNTIFS($A$8:$A$57,A12)&gt;1,"顧客IDが重複",IF(NOT(AND(ISTEXT(B12),LEN(B12)&gt;0,LEN(B12)&lt;=20,EXACT(B12,TRIM(CLEAN(B12))),ISERROR(FIND(CHAR(10),B12)),ISERROR(FIND(CHAR(13),B12)),ISERROR(FIND(" ",B12)),ISERROR(FIND(" ",B12)),ISERROR(FIND(CHAR(127),B12)),ISERROR(FIND(LEFT(B12,1),"=+-@＝＋－＠")))),"表示名は1〜20文字の文字列",IF(NOT(OR(C12="継続",C12="保留",C12="終了")),"管理区分を確認",IF(AND(D12&lt;&gt;"",NOT(AND(ISTEXT(D12),LEN(D12)=8,EXACT(LEFT(D12,4),"STF-"),ISNUMBER(FIND(MID(D12,5,1)&amp;"x","0x1x2x3x4x5x6x7x8x9x")),ISNUMBER(FIND(MID(D12,6,1)&amp;"x","0x1x2x3x4x5x6x7x8x9x")),ISNUMBER(FIND(MID(D12,7,1)&amp;"x","0x1x2x3x4x5x6x7x8x9x")),ISNUMBER(FIND(MID(D12,8,1)&amp;"x","0x1x2x3x4x5x6x7x8x9x"))))),"担当IDの形式を確認",IF(AND(D12&lt;&gt;"",COUNTIFS(担当者ID!$A$8:$A$27,D12)&lt;&gt;1),"担当が未登録/重複",IF(NOT(OR(E12="連絡可",E12="要確認",E12="連絡停止")),"連絡区分を確認",IF(NOT(AND(ISNUMBER(G12),G12&gt;=43831,G12&lt;73051,G12=INT(G12))),"記録確認日は日付で必須",IF(G12&gt;顧客一覧!$B$3,"確認日が基準日より後",IF(AND(F12&lt;&gt;"",NOT(AND(ISNUMBER(F12),F12&gt;=43831,F12&lt;73051,F12=INT(F12)))),"最終接点日は日付で入力",IF(AND(F12&lt;&gt;"",F12&gt;G12),"接点日が記録確認日より後",IF(AND(H12&lt;&gt;"",NOT(AND(ISNUMBER(H12),H12&gt;=43831,H12&lt;73051,H12=INT(H12)))),"次回予定日は日付で入力","確認済み")))))))))))))</f>
        <v>確認済み</v>
      </c>
      <c r="P12" s="1" t="n">
        <f aca="false">IF(O12="","",IF(O12="確認済み",0,1))</f>
        <v>0</v>
      </c>
      <c r="Q12" s="1" t="n">
        <f aca="false">IF(O12="","",IF(NOT(AND(ISNUMBER(P12),P12=IF(O12="確認済み",0,1))),1,IF(P12&lt;&gt;0,0,IF(AND(ISNUMBER(I12),I12=IF(C12="終了",0,1),ISNUMBER(J12),J12=IF(AND(C12&lt;&gt;"終了",D12=""),1,0),ISNUMBER(K12),K12=IF(AND(C12="継続",E12="連絡可",D12&lt;&gt;"",H12&lt;&gt;""),1,0),ISNUMBER(L12),L12=IF(AND(H12&lt;&gt;"",NOT(AND(C12="継続",E12="連絡可",D12&lt;&gt;""))),1,0),ISTEXT(M12),M12=IF(C12="終了","終了",IF(E12="連絡停止","連絡停止",IF(E12="要確認","連絡要確認",IF(C12="保留","保留",IF(D12="","担当未設定",IF(H12="","予定なし",IF(H12&lt;顧客一覧!$B$3,"予定遅延",IF(H12=顧客一覧!$B$3,"本日予定","今後予定")))))))),ISNUMBER(N12),N12=IF(AND(C12&lt;&gt;"終了",E12="要確認"),1,0)),0,1))))</f>
        <v>0</v>
      </c>
    </row>
    <row r="13" customFormat="false" ht="30" hidden="false" customHeight="true" outlineLevel="0" collapsed="false">
      <c r="A13" s="9" t="s">
        <v>54</v>
      </c>
      <c r="B13" s="10" t="s">
        <v>55</v>
      </c>
      <c r="C13" s="11" t="s">
        <v>56</v>
      </c>
      <c r="D13" s="12" t="s">
        <v>40</v>
      </c>
      <c r="E13" s="11" t="s">
        <v>41</v>
      </c>
      <c r="F13" s="13" t="n">
        <v>46275</v>
      </c>
      <c r="G13" s="13" t="n">
        <v>46311</v>
      </c>
      <c r="H13" s="13" t="n">
        <v>46310</v>
      </c>
      <c r="I13" s="1" t="n">
        <f aca="false">IF(O13="","",IF(P13&lt;&gt;0,NA(),IF(C13="終了",0,1)))</f>
        <v>1</v>
      </c>
      <c r="J13" s="1" t="n">
        <f aca="false">IF(O13="","",IF(P13&lt;&gt;0,NA(),IF(AND(C13&lt;&gt;"終了",D13=""),1,0)))</f>
        <v>0</v>
      </c>
      <c r="K13" s="1" t="n">
        <f aca="false">IF(O13="","",IF(P13&lt;&gt;0,NA(),IF(AND(C13="継続",E13="連絡可",D13&lt;&gt;"",H13&lt;&gt;""),1,0)))</f>
        <v>0</v>
      </c>
      <c r="L13" s="1" t="n">
        <f aca="false">IF(O13="","",IF(P13&lt;&gt;0,NA(),IF(AND(H13&lt;&gt;"",NOT(AND(C13="継続",E13="連絡可",D13&lt;&gt;""))),1,0)))</f>
        <v>1</v>
      </c>
      <c r="M13" s="1" t="str">
        <f aca="false">IF(O13="","",IF(P13&lt;&gt;0,NA(),IF(C13="終了","終了",IF(E13="連絡停止","連絡停止",IF(E13="要確認","連絡要確認",IF(C13="保留","保留",IF(D13="","担当未設定",IF(H13="","予定なし",IF(H13&lt;顧客一覧!$B$3,"予定遅延",IF(H13=顧客一覧!$B$3,"本日予定","今後予定"))))))))))</f>
        <v>保留</v>
      </c>
      <c r="N13" s="1" t="n">
        <f aca="false">IF(O13="","",IF(P13&lt;&gt;0,NA(),IF(AND(C13&lt;&gt;"終了",E13="要確認"),1,0)))</f>
        <v>0</v>
      </c>
      <c r="O13" s="1" t="str">
        <f aca="false">IF(COUNTA(A13:H13)=0,"",IF(NOT(AND(ISTEXT(A13),LEN(A13)=8,EXACT(LEFT(A13,4),"CUS-"),ISNUMBER(FIND(MID(A13,5,1)&amp;"x","0x1x2x3x4x5x6x7x8x9x")),ISNUMBER(FIND(MID(A13,6,1)&amp;"x","0x1x2x3x4x5x6x7x8x9x")),ISNUMBER(FIND(MID(A13,7,1)&amp;"x","0x1x2x3x4x5x6x7x8x9x")),ISNUMBER(FIND(MID(A13,8,1)&amp;"x","0x1x2x3x4x5x6x7x8x9x")))),"顧客IDはCUS-と半角数字4桁",IF(COUNTIFS($A$8:$A$57,A13)&gt;1,"顧客IDが重複",IF(NOT(AND(ISTEXT(B13),LEN(B13)&gt;0,LEN(B13)&lt;=20,EXACT(B13,TRIM(CLEAN(B13))),ISERROR(FIND(CHAR(10),B13)),ISERROR(FIND(CHAR(13),B13)),ISERROR(FIND(" ",B13)),ISERROR(FIND(" ",B13)),ISERROR(FIND(CHAR(127),B13)),ISERROR(FIND(LEFT(B13,1),"=+-@＝＋－＠")))),"表示名は1〜20文字の文字列",IF(NOT(OR(C13="継続",C13="保留",C13="終了")),"管理区分を確認",IF(AND(D13&lt;&gt;"",NOT(AND(ISTEXT(D13),LEN(D13)=8,EXACT(LEFT(D13,4),"STF-"),ISNUMBER(FIND(MID(D13,5,1)&amp;"x","0x1x2x3x4x5x6x7x8x9x")),ISNUMBER(FIND(MID(D13,6,1)&amp;"x","0x1x2x3x4x5x6x7x8x9x")),ISNUMBER(FIND(MID(D13,7,1)&amp;"x","0x1x2x3x4x5x6x7x8x9x")),ISNUMBER(FIND(MID(D13,8,1)&amp;"x","0x1x2x3x4x5x6x7x8x9x"))))),"担当IDの形式を確認",IF(AND(D13&lt;&gt;"",COUNTIFS(担当者ID!$A$8:$A$27,D13)&lt;&gt;1),"担当が未登録/重複",IF(NOT(OR(E13="連絡可",E13="要確認",E13="連絡停止")),"連絡区分を確認",IF(NOT(AND(ISNUMBER(G13),G13&gt;=43831,G13&lt;73051,G13=INT(G13))),"記録確認日は日付で必須",IF(G13&gt;顧客一覧!$B$3,"確認日が基準日より後",IF(AND(F13&lt;&gt;"",NOT(AND(ISNUMBER(F13),F13&gt;=43831,F13&lt;73051,F13=INT(F13)))),"最終接点日は日付で入力",IF(AND(F13&lt;&gt;"",F13&gt;G13),"接点日が記録確認日より後",IF(AND(H13&lt;&gt;"",NOT(AND(ISNUMBER(H13),H13&gt;=43831,H13&lt;73051,H13=INT(H13)))),"次回予定日は日付で入力","確認済み")))))))))))))</f>
        <v>確認済み</v>
      </c>
      <c r="P13" s="1" t="n">
        <f aca="false">IF(O13="","",IF(O13="確認済み",0,1))</f>
        <v>0</v>
      </c>
      <c r="Q13" s="1" t="n">
        <f aca="false">IF(O13="","",IF(NOT(AND(ISNUMBER(P13),P13=IF(O13="確認済み",0,1))),1,IF(P13&lt;&gt;0,0,IF(AND(ISNUMBER(I13),I13=IF(C13="終了",0,1),ISNUMBER(J13),J13=IF(AND(C13&lt;&gt;"終了",D13=""),1,0),ISNUMBER(K13),K13=IF(AND(C13="継続",E13="連絡可",D13&lt;&gt;"",H13&lt;&gt;""),1,0),ISNUMBER(L13),L13=IF(AND(H13&lt;&gt;"",NOT(AND(C13="継続",E13="連絡可",D13&lt;&gt;""))),1,0),ISTEXT(M13),M13=IF(C13="終了","終了",IF(E13="連絡停止","連絡停止",IF(E13="要確認","連絡要確認",IF(C13="保留","保留",IF(D13="","担当未設定",IF(H13="","予定なし",IF(H13&lt;顧客一覧!$B$3,"予定遅延",IF(H13=顧客一覧!$B$3,"本日予定","今後予定")))))))),ISNUMBER(N13),N13=IF(AND(C13&lt;&gt;"終了",E13="要確認"),1,0)),0,1))))</f>
        <v>0</v>
      </c>
    </row>
    <row r="14" customFormat="false" ht="30" hidden="false" customHeight="true" outlineLevel="0" collapsed="false">
      <c r="A14" s="9" t="s">
        <v>57</v>
      </c>
      <c r="B14" s="10" t="s">
        <v>58</v>
      </c>
      <c r="C14" s="11" t="s">
        <v>59</v>
      </c>
      <c r="D14" s="12"/>
      <c r="E14" s="11" t="s">
        <v>60</v>
      </c>
      <c r="F14" s="13" t="n">
        <v>46266</v>
      </c>
      <c r="G14" s="13" t="n">
        <v>46311</v>
      </c>
      <c r="H14" s="13"/>
      <c r="I14" s="1" t="n">
        <f aca="false">IF(O14="","",IF(P14&lt;&gt;0,NA(),IF(C14="終了",0,1)))</f>
        <v>0</v>
      </c>
      <c r="J14" s="1" t="n">
        <f aca="false">IF(O14="","",IF(P14&lt;&gt;0,NA(),IF(AND(C14&lt;&gt;"終了",D14=""),1,0)))</f>
        <v>0</v>
      </c>
      <c r="K14" s="1" t="n">
        <f aca="false">IF(O14="","",IF(P14&lt;&gt;0,NA(),IF(AND(C14="継続",E14="連絡可",D14&lt;&gt;"",H14&lt;&gt;""),1,0)))</f>
        <v>0</v>
      </c>
      <c r="L14" s="1" t="n">
        <f aca="false">IF(O14="","",IF(P14&lt;&gt;0,NA(),IF(AND(H14&lt;&gt;"",NOT(AND(C14="継続",E14="連絡可",D14&lt;&gt;""))),1,0)))</f>
        <v>0</v>
      </c>
      <c r="M14" s="1" t="str">
        <f aca="false">IF(O14="","",IF(P14&lt;&gt;0,NA(),IF(C14="終了","終了",IF(E14="連絡停止","連絡停止",IF(E14="要確認","連絡要確認",IF(C14="保留","保留",IF(D14="","担当未設定",IF(H14="","予定なし",IF(H14&lt;顧客一覧!$B$3,"予定遅延",IF(H14=顧客一覧!$B$3,"本日予定","今後予定"))))))))))</f>
        <v>終了</v>
      </c>
      <c r="N14" s="1" t="n">
        <f aca="false">IF(O14="","",IF(P14&lt;&gt;0,NA(),IF(AND(C14&lt;&gt;"終了",E14="要確認"),1,0)))</f>
        <v>0</v>
      </c>
      <c r="O14" s="1" t="str">
        <f aca="false">IF(COUNTA(A14:H14)=0,"",IF(NOT(AND(ISTEXT(A14),LEN(A14)=8,EXACT(LEFT(A14,4),"CUS-"),ISNUMBER(FIND(MID(A14,5,1)&amp;"x","0x1x2x3x4x5x6x7x8x9x")),ISNUMBER(FIND(MID(A14,6,1)&amp;"x","0x1x2x3x4x5x6x7x8x9x")),ISNUMBER(FIND(MID(A14,7,1)&amp;"x","0x1x2x3x4x5x6x7x8x9x")),ISNUMBER(FIND(MID(A14,8,1)&amp;"x","0x1x2x3x4x5x6x7x8x9x")))),"顧客IDはCUS-と半角数字4桁",IF(COUNTIFS($A$8:$A$57,A14)&gt;1,"顧客IDが重複",IF(NOT(AND(ISTEXT(B14),LEN(B14)&gt;0,LEN(B14)&lt;=20,EXACT(B14,TRIM(CLEAN(B14))),ISERROR(FIND(CHAR(10),B14)),ISERROR(FIND(CHAR(13),B14)),ISERROR(FIND(" ",B14)),ISERROR(FIND(" ",B14)),ISERROR(FIND(CHAR(127),B14)),ISERROR(FIND(LEFT(B14,1),"=+-@＝＋－＠")))),"表示名は1〜20文字の文字列",IF(NOT(OR(C14="継続",C14="保留",C14="終了")),"管理区分を確認",IF(AND(D14&lt;&gt;"",NOT(AND(ISTEXT(D14),LEN(D14)=8,EXACT(LEFT(D14,4),"STF-"),ISNUMBER(FIND(MID(D14,5,1)&amp;"x","0x1x2x3x4x5x6x7x8x9x")),ISNUMBER(FIND(MID(D14,6,1)&amp;"x","0x1x2x3x4x5x6x7x8x9x")),ISNUMBER(FIND(MID(D14,7,1)&amp;"x","0x1x2x3x4x5x6x7x8x9x")),ISNUMBER(FIND(MID(D14,8,1)&amp;"x","0x1x2x3x4x5x6x7x8x9x"))))),"担当IDの形式を確認",IF(AND(D14&lt;&gt;"",COUNTIFS(担当者ID!$A$8:$A$27,D14)&lt;&gt;1),"担当が未登録/重複",IF(NOT(OR(E14="連絡可",E14="要確認",E14="連絡停止")),"連絡区分を確認",IF(NOT(AND(ISNUMBER(G14),G14&gt;=43831,G14&lt;73051,G14=INT(G14))),"記録確認日は日付で必須",IF(G14&gt;顧客一覧!$B$3,"確認日が基準日より後",IF(AND(F14&lt;&gt;"",NOT(AND(ISNUMBER(F14),F14&gt;=43831,F14&lt;73051,F14=INT(F14)))),"最終接点日は日付で入力",IF(AND(F14&lt;&gt;"",F14&gt;G14),"接点日が記録確認日より後",IF(AND(H14&lt;&gt;"",NOT(AND(ISNUMBER(H14),H14&gt;=43831,H14&lt;73051,H14=INT(H14)))),"次回予定日は日付で入力","確認済み")))))))))))))</f>
        <v>確認済み</v>
      </c>
      <c r="P14" s="1" t="n">
        <f aca="false">IF(O14="","",IF(O14="確認済み",0,1))</f>
        <v>0</v>
      </c>
      <c r="Q14" s="1" t="n">
        <f aca="false">IF(O14="","",IF(NOT(AND(ISNUMBER(P14),P14=IF(O14="確認済み",0,1))),1,IF(P14&lt;&gt;0,0,IF(AND(ISNUMBER(I14),I14=IF(C14="終了",0,1),ISNUMBER(J14),J14=IF(AND(C14&lt;&gt;"終了",D14=""),1,0),ISNUMBER(K14),K14=IF(AND(C14="継続",E14="連絡可",D14&lt;&gt;"",H14&lt;&gt;""),1,0),ISNUMBER(L14),L14=IF(AND(H14&lt;&gt;"",NOT(AND(C14="継続",E14="連絡可",D14&lt;&gt;""))),1,0),ISTEXT(M14),M14=IF(C14="終了","終了",IF(E14="連絡停止","連絡停止",IF(E14="要確認","連絡要確認",IF(C14="保留","保留",IF(D14="","担当未設定",IF(H14="","予定なし",IF(H14&lt;顧客一覧!$B$3,"予定遅延",IF(H14=顧客一覧!$B$3,"本日予定","今後予定")))))))),ISNUMBER(N14),N14=IF(AND(C14&lt;&gt;"終了",E14="要確認"),1,0)),0,1))))</f>
        <v>0</v>
      </c>
    </row>
    <row r="15" customFormat="false" ht="30" hidden="false" customHeight="true" outlineLevel="0" collapsed="false">
      <c r="A15" s="9" t="s">
        <v>61</v>
      </c>
      <c r="B15" s="10" t="s">
        <v>62</v>
      </c>
      <c r="C15" s="11" t="s">
        <v>39</v>
      </c>
      <c r="D15" s="12" t="s">
        <v>44</v>
      </c>
      <c r="E15" s="11" t="s">
        <v>60</v>
      </c>
      <c r="F15" s="13" t="n">
        <v>46296</v>
      </c>
      <c r="G15" s="13" t="n">
        <v>46311</v>
      </c>
      <c r="H15" s="13" t="n">
        <v>46311</v>
      </c>
      <c r="I15" s="1" t="n">
        <f aca="false">IF(O15="","",IF(P15&lt;&gt;0,NA(),IF(C15="終了",0,1)))</f>
        <v>1</v>
      </c>
      <c r="J15" s="1" t="n">
        <f aca="false">IF(O15="","",IF(P15&lt;&gt;0,NA(),IF(AND(C15&lt;&gt;"終了",D15=""),1,0)))</f>
        <v>0</v>
      </c>
      <c r="K15" s="1" t="n">
        <f aca="false">IF(O15="","",IF(P15&lt;&gt;0,NA(),IF(AND(C15="継続",E15="連絡可",D15&lt;&gt;"",H15&lt;&gt;""),1,0)))</f>
        <v>0</v>
      </c>
      <c r="L15" s="1" t="n">
        <f aca="false">IF(O15="","",IF(P15&lt;&gt;0,NA(),IF(AND(H15&lt;&gt;"",NOT(AND(C15="継続",E15="連絡可",D15&lt;&gt;""))),1,0)))</f>
        <v>1</v>
      </c>
      <c r="M15" s="1" t="str">
        <f aca="false">IF(O15="","",IF(P15&lt;&gt;0,NA(),IF(C15="終了","終了",IF(E15="連絡停止","連絡停止",IF(E15="要確認","連絡要確認",IF(C15="保留","保留",IF(D15="","担当未設定",IF(H15="","予定なし",IF(H15&lt;顧客一覧!$B$3,"予定遅延",IF(H15=顧客一覧!$B$3,"本日予定","今後予定"))))))))))</f>
        <v>連絡停止</v>
      </c>
      <c r="N15" s="1" t="n">
        <f aca="false">IF(O15="","",IF(P15&lt;&gt;0,NA(),IF(AND(C15&lt;&gt;"終了",E15="要確認"),1,0)))</f>
        <v>0</v>
      </c>
      <c r="O15" s="1" t="str">
        <f aca="false">IF(COUNTA(A15:H15)=0,"",IF(NOT(AND(ISTEXT(A15),LEN(A15)=8,EXACT(LEFT(A15,4),"CUS-"),ISNUMBER(FIND(MID(A15,5,1)&amp;"x","0x1x2x3x4x5x6x7x8x9x")),ISNUMBER(FIND(MID(A15,6,1)&amp;"x","0x1x2x3x4x5x6x7x8x9x")),ISNUMBER(FIND(MID(A15,7,1)&amp;"x","0x1x2x3x4x5x6x7x8x9x")),ISNUMBER(FIND(MID(A15,8,1)&amp;"x","0x1x2x3x4x5x6x7x8x9x")))),"顧客IDはCUS-と半角数字4桁",IF(COUNTIFS($A$8:$A$57,A15)&gt;1,"顧客IDが重複",IF(NOT(AND(ISTEXT(B15),LEN(B15)&gt;0,LEN(B15)&lt;=20,EXACT(B15,TRIM(CLEAN(B15))),ISERROR(FIND(CHAR(10),B15)),ISERROR(FIND(CHAR(13),B15)),ISERROR(FIND(" ",B15)),ISERROR(FIND(" ",B15)),ISERROR(FIND(CHAR(127),B15)),ISERROR(FIND(LEFT(B15,1),"=+-@＝＋－＠")))),"表示名は1〜20文字の文字列",IF(NOT(OR(C15="継続",C15="保留",C15="終了")),"管理区分を確認",IF(AND(D15&lt;&gt;"",NOT(AND(ISTEXT(D15),LEN(D15)=8,EXACT(LEFT(D15,4),"STF-"),ISNUMBER(FIND(MID(D15,5,1)&amp;"x","0x1x2x3x4x5x6x7x8x9x")),ISNUMBER(FIND(MID(D15,6,1)&amp;"x","0x1x2x3x4x5x6x7x8x9x")),ISNUMBER(FIND(MID(D15,7,1)&amp;"x","0x1x2x3x4x5x6x7x8x9x")),ISNUMBER(FIND(MID(D15,8,1)&amp;"x","0x1x2x3x4x5x6x7x8x9x"))))),"担当IDの形式を確認",IF(AND(D15&lt;&gt;"",COUNTIFS(担当者ID!$A$8:$A$27,D15)&lt;&gt;1),"担当が未登録/重複",IF(NOT(OR(E15="連絡可",E15="要確認",E15="連絡停止")),"連絡区分を確認",IF(NOT(AND(ISNUMBER(G15),G15&gt;=43831,G15&lt;73051,G15=INT(G15))),"記録確認日は日付で必須",IF(G15&gt;顧客一覧!$B$3,"確認日が基準日より後",IF(AND(F15&lt;&gt;"",NOT(AND(ISNUMBER(F15),F15&gt;=43831,F15&lt;73051,F15=INT(F15)))),"最終接点日は日付で入力",IF(AND(F15&lt;&gt;"",F15&gt;G15),"接点日が記録確認日より後",IF(AND(H15&lt;&gt;"",NOT(AND(ISNUMBER(H15),H15&gt;=43831,H15&lt;73051,H15=INT(H15)))),"次回予定日は日付で入力","確認済み")))))))))))))</f>
        <v>確認済み</v>
      </c>
      <c r="P15" s="1" t="n">
        <f aca="false">IF(O15="","",IF(O15="確認済み",0,1))</f>
        <v>0</v>
      </c>
      <c r="Q15" s="1" t="n">
        <f aca="false">IF(O15="","",IF(NOT(AND(ISNUMBER(P15),P15=IF(O15="確認済み",0,1))),1,IF(P15&lt;&gt;0,0,IF(AND(ISNUMBER(I15),I15=IF(C15="終了",0,1),ISNUMBER(J15),J15=IF(AND(C15&lt;&gt;"終了",D15=""),1,0),ISNUMBER(K15),K15=IF(AND(C15="継続",E15="連絡可",D15&lt;&gt;"",H15&lt;&gt;""),1,0),ISNUMBER(L15),L15=IF(AND(H15&lt;&gt;"",NOT(AND(C15="継続",E15="連絡可",D15&lt;&gt;""))),1,0),ISTEXT(M15),M15=IF(C15="終了","終了",IF(E15="連絡停止","連絡停止",IF(E15="要確認","連絡要確認",IF(C15="保留","保留",IF(D15="","担当未設定",IF(H15="","予定なし",IF(H15&lt;顧客一覧!$B$3,"予定遅延",IF(H15=顧客一覧!$B$3,"本日予定","今後予定")))))))),ISNUMBER(N15),N15=IF(AND(C15&lt;&gt;"終了",E15="要確認"),1,0)),0,1))))</f>
        <v>0</v>
      </c>
    </row>
    <row r="16" customFormat="false" ht="30" hidden="false" customHeight="true" outlineLevel="0" collapsed="false">
      <c r="A16" s="9"/>
      <c r="B16" s="10"/>
      <c r="C16" s="11"/>
      <c r="D16" s="12"/>
      <c r="E16" s="11"/>
      <c r="F16" s="13"/>
      <c r="G16" s="13"/>
      <c r="H16" s="13"/>
      <c r="I16" s="1" t="str">
        <f aca="false">IF(O16="","",IF(P16&lt;&gt;0,NA(),IF(C16="終了",0,1)))</f>
        <v/>
      </c>
      <c r="J16" s="1" t="str">
        <f aca="false">IF(O16="","",IF(P16&lt;&gt;0,NA(),IF(AND(C16&lt;&gt;"終了",D16=""),1,0)))</f>
        <v/>
      </c>
      <c r="K16" s="1" t="str">
        <f aca="false">IF(O16="","",IF(P16&lt;&gt;0,NA(),IF(AND(C16="継続",E16="連絡可",D16&lt;&gt;"",H16&lt;&gt;""),1,0)))</f>
        <v/>
      </c>
      <c r="L16" s="1" t="str">
        <f aca="false">IF(O16="","",IF(P16&lt;&gt;0,NA(),IF(AND(H16&lt;&gt;"",NOT(AND(C16="継続",E16="連絡可",D16&lt;&gt;""))),1,0)))</f>
        <v/>
      </c>
      <c r="M16" s="1" t="str">
        <f aca="false">IF(O16="","",IF(P16&lt;&gt;0,NA(),IF(C16="終了","終了",IF(E16="連絡停止","連絡停止",IF(E16="要確認","連絡要確認",IF(C16="保留","保留",IF(D16="","担当未設定",IF(H16="","予定なし",IF(H16&lt;顧客一覧!$B$3,"予定遅延",IF(H16=顧客一覧!$B$3,"本日予定","今後予定"))))))))))</f>
        <v/>
      </c>
      <c r="N16" s="1" t="str">
        <f aca="false">IF(O16="","",IF(P16&lt;&gt;0,NA(),IF(AND(C16&lt;&gt;"終了",E16="要確認"),1,0)))</f>
        <v/>
      </c>
      <c r="O16" s="1" t="str">
        <f aca="false">IF(COUNTA(A16:H16)=0,"",IF(NOT(AND(ISTEXT(A16),LEN(A16)=8,EXACT(LEFT(A16,4),"CUS-"),ISNUMBER(FIND(MID(A16,5,1)&amp;"x","0x1x2x3x4x5x6x7x8x9x")),ISNUMBER(FIND(MID(A16,6,1)&amp;"x","0x1x2x3x4x5x6x7x8x9x")),ISNUMBER(FIND(MID(A16,7,1)&amp;"x","0x1x2x3x4x5x6x7x8x9x")),ISNUMBER(FIND(MID(A16,8,1)&amp;"x","0x1x2x3x4x5x6x7x8x9x")))),"顧客IDはCUS-と半角数字4桁",IF(COUNTIFS($A$8:$A$57,A16)&gt;1,"顧客IDが重複",IF(NOT(AND(ISTEXT(B16),LEN(B16)&gt;0,LEN(B16)&lt;=20,EXACT(B16,TRIM(CLEAN(B16))),ISERROR(FIND(CHAR(10),B16)),ISERROR(FIND(CHAR(13),B16)),ISERROR(FIND(" ",B16)),ISERROR(FIND(" ",B16)),ISERROR(FIND(CHAR(127),B16)),ISERROR(FIND(LEFT(B16,1),"=+-@＝＋－＠")))),"表示名は1〜20文字の文字列",IF(NOT(OR(C16="継続",C16="保留",C16="終了")),"管理区分を確認",IF(AND(D16&lt;&gt;"",NOT(AND(ISTEXT(D16),LEN(D16)=8,EXACT(LEFT(D16,4),"STF-"),ISNUMBER(FIND(MID(D16,5,1)&amp;"x","0x1x2x3x4x5x6x7x8x9x")),ISNUMBER(FIND(MID(D16,6,1)&amp;"x","0x1x2x3x4x5x6x7x8x9x")),ISNUMBER(FIND(MID(D16,7,1)&amp;"x","0x1x2x3x4x5x6x7x8x9x")),ISNUMBER(FIND(MID(D16,8,1)&amp;"x","0x1x2x3x4x5x6x7x8x9x"))))),"担当IDの形式を確認",IF(AND(D16&lt;&gt;"",COUNTIFS(担当者ID!$A$8:$A$27,D16)&lt;&gt;1),"担当が未登録/重複",IF(NOT(OR(E16="連絡可",E16="要確認",E16="連絡停止")),"連絡区分を確認",IF(NOT(AND(ISNUMBER(G16),G16&gt;=43831,G16&lt;73051,G16=INT(G16))),"記録確認日は日付で必須",IF(G16&gt;顧客一覧!$B$3,"確認日が基準日より後",IF(AND(F16&lt;&gt;"",NOT(AND(ISNUMBER(F16),F16&gt;=43831,F16&lt;73051,F16=INT(F16)))),"最終接点日は日付で入力",IF(AND(F16&lt;&gt;"",F16&gt;G16),"接点日が記録確認日より後",IF(AND(H16&lt;&gt;"",NOT(AND(ISNUMBER(H16),H16&gt;=43831,H16&lt;73051,H16=INT(H16)))),"次回予定日は日付で入力","確認済み")))))))))))))</f>
        <v/>
      </c>
      <c r="P16" s="1" t="str">
        <f aca="false">IF(O16="","",IF(O16="確認済み",0,1))</f>
        <v/>
      </c>
      <c r="Q16" s="1" t="str">
        <f aca="false">IF(O16="","",IF(NOT(AND(ISNUMBER(P16),P16=IF(O16="確認済み",0,1))),1,IF(P16&lt;&gt;0,0,IF(AND(ISNUMBER(I16),I16=IF(C16="終了",0,1),ISNUMBER(J16),J16=IF(AND(C16&lt;&gt;"終了",D16=""),1,0),ISNUMBER(K16),K16=IF(AND(C16="継続",E16="連絡可",D16&lt;&gt;"",H16&lt;&gt;""),1,0),ISNUMBER(L16),L16=IF(AND(H16&lt;&gt;"",NOT(AND(C16="継続",E16="連絡可",D16&lt;&gt;""))),1,0),ISTEXT(M16),M16=IF(C16="終了","終了",IF(E16="連絡停止","連絡停止",IF(E16="要確認","連絡要確認",IF(C16="保留","保留",IF(D16="","担当未設定",IF(H16="","予定なし",IF(H16&lt;顧客一覧!$B$3,"予定遅延",IF(H16=顧客一覧!$B$3,"本日予定","今後予定")))))))),ISNUMBER(N16),N16=IF(AND(C16&lt;&gt;"終了",E16="要確認"),1,0)),0,1))))</f>
        <v/>
      </c>
    </row>
    <row r="17" customFormat="false" ht="30" hidden="false" customHeight="true" outlineLevel="0" collapsed="false">
      <c r="A17" s="9"/>
      <c r="B17" s="10"/>
      <c r="C17" s="11"/>
      <c r="D17" s="12"/>
      <c r="E17" s="11"/>
      <c r="F17" s="13"/>
      <c r="G17" s="13"/>
      <c r="H17" s="13"/>
      <c r="I17" s="1" t="str">
        <f aca="false">IF(O17="","",IF(P17&lt;&gt;0,NA(),IF(C17="終了",0,1)))</f>
        <v/>
      </c>
      <c r="J17" s="1" t="str">
        <f aca="false">IF(O17="","",IF(P17&lt;&gt;0,NA(),IF(AND(C17&lt;&gt;"終了",D17=""),1,0)))</f>
        <v/>
      </c>
      <c r="K17" s="1" t="str">
        <f aca="false">IF(O17="","",IF(P17&lt;&gt;0,NA(),IF(AND(C17="継続",E17="連絡可",D17&lt;&gt;"",H17&lt;&gt;""),1,0)))</f>
        <v/>
      </c>
      <c r="L17" s="1" t="str">
        <f aca="false">IF(O17="","",IF(P17&lt;&gt;0,NA(),IF(AND(H17&lt;&gt;"",NOT(AND(C17="継続",E17="連絡可",D17&lt;&gt;""))),1,0)))</f>
        <v/>
      </c>
      <c r="M17" s="1" t="str">
        <f aca="false">IF(O17="","",IF(P17&lt;&gt;0,NA(),IF(C17="終了","終了",IF(E17="連絡停止","連絡停止",IF(E17="要確認","連絡要確認",IF(C17="保留","保留",IF(D17="","担当未設定",IF(H17="","予定なし",IF(H17&lt;顧客一覧!$B$3,"予定遅延",IF(H17=顧客一覧!$B$3,"本日予定","今後予定"))))))))))</f>
        <v/>
      </c>
      <c r="N17" s="1" t="str">
        <f aca="false">IF(O17="","",IF(P17&lt;&gt;0,NA(),IF(AND(C17&lt;&gt;"終了",E17="要確認"),1,0)))</f>
        <v/>
      </c>
      <c r="O17" s="1" t="str">
        <f aca="false">IF(COUNTA(A17:H17)=0,"",IF(NOT(AND(ISTEXT(A17),LEN(A17)=8,EXACT(LEFT(A17,4),"CUS-"),ISNUMBER(FIND(MID(A17,5,1)&amp;"x","0x1x2x3x4x5x6x7x8x9x")),ISNUMBER(FIND(MID(A17,6,1)&amp;"x","0x1x2x3x4x5x6x7x8x9x")),ISNUMBER(FIND(MID(A17,7,1)&amp;"x","0x1x2x3x4x5x6x7x8x9x")),ISNUMBER(FIND(MID(A17,8,1)&amp;"x","0x1x2x3x4x5x6x7x8x9x")))),"顧客IDはCUS-と半角数字4桁",IF(COUNTIFS($A$8:$A$57,A17)&gt;1,"顧客IDが重複",IF(NOT(AND(ISTEXT(B17),LEN(B17)&gt;0,LEN(B17)&lt;=20,EXACT(B17,TRIM(CLEAN(B17))),ISERROR(FIND(CHAR(10),B17)),ISERROR(FIND(CHAR(13),B17)),ISERROR(FIND(" ",B17)),ISERROR(FIND(" ",B17)),ISERROR(FIND(CHAR(127),B17)),ISERROR(FIND(LEFT(B17,1),"=+-@＝＋－＠")))),"表示名は1〜20文字の文字列",IF(NOT(OR(C17="継続",C17="保留",C17="終了")),"管理区分を確認",IF(AND(D17&lt;&gt;"",NOT(AND(ISTEXT(D17),LEN(D17)=8,EXACT(LEFT(D17,4),"STF-"),ISNUMBER(FIND(MID(D17,5,1)&amp;"x","0x1x2x3x4x5x6x7x8x9x")),ISNUMBER(FIND(MID(D17,6,1)&amp;"x","0x1x2x3x4x5x6x7x8x9x")),ISNUMBER(FIND(MID(D17,7,1)&amp;"x","0x1x2x3x4x5x6x7x8x9x")),ISNUMBER(FIND(MID(D17,8,1)&amp;"x","0x1x2x3x4x5x6x7x8x9x"))))),"担当IDの形式を確認",IF(AND(D17&lt;&gt;"",COUNTIFS(担当者ID!$A$8:$A$27,D17)&lt;&gt;1),"担当が未登録/重複",IF(NOT(OR(E17="連絡可",E17="要確認",E17="連絡停止")),"連絡区分を確認",IF(NOT(AND(ISNUMBER(G17),G17&gt;=43831,G17&lt;73051,G17=INT(G17))),"記録確認日は日付で必須",IF(G17&gt;顧客一覧!$B$3,"確認日が基準日より後",IF(AND(F17&lt;&gt;"",NOT(AND(ISNUMBER(F17),F17&gt;=43831,F17&lt;73051,F17=INT(F17)))),"最終接点日は日付で入力",IF(AND(F17&lt;&gt;"",F17&gt;G17),"接点日が記録確認日より後",IF(AND(H17&lt;&gt;"",NOT(AND(ISNUMBER(H17),H17&gt;=43831,H17&lt;73051,H17=INT(H17)))),"次回予定日は日付で入力","確認済み")))))))))))))</f>
        <v/>
      </c>
      <c r="P17" s="1" t="str">
        <f aca="false">IF(O17="","",IF(O17="確認済み",0,1))</f>
        <v/>
      </c>
      <c r="Q17" s="1" t="str">
        <f aca="false">IF(O17="","",IF(NOT(AND(ISNUMBER(P17),P17=IF(O17="確認済み",0,1))),1,IF(P17&lt;&gt;0,0,IF(AND(ISNUMBER(I17),I17=IF(C17="終了",0,1),ISNUMBER(J17),J17=IF(AND(C17&lt;&gt;"終了",D17=""),1,0),ISNUMBER(K17),K17=IF(AND(C17="継続",E17="連絡可",D17&lt;&gt;"",H17&lt;&gt;""),1,0),ISNUMBER(L17),L17=IF(AND(H17&lt;&gt;"",NOT(AND(C17="継続",E17="連絡可",D17&lt;&gt;""))),1,0),ISTEXT(M17),M17=IF(C17="終了","終了",IF(E17="連絡停止","連絡停止",IF(E17="要確認","連絡要確認",IF(C17="保留","保留",IF(D17="","担当未設定",IF(H17="","予定なし",IF(H17&lt;顧客一覧!$B$3,"予定遅延",IF(H17=顧客一覧!$B$3,"本日予定","今後予定")))))))),ISNUMBER(N17),N17=IF(AND(C17&lt;&gt;"終了",E17="要確認"),1,0)),0,1))))</f>
        <v/>
      </c>
    </row>
    <row r="18" customFormat="false" ht="30" hidden="false" customHeight="true" outlineLevel="0" collapsed="false">
      <c r="A18" s="9"/>
      <c r="B18" s="10"/>
      <c r="C18" s="11"/>
      <c r="D18" s="12"/>
      <c r="E18" s="11"/>
      <c r="F18" s="13"/>
      <c r="G18" s="13"/>
      <c r="H18" s="13"/>
      <c r="I18" s="1" t="str">
        <f aca="false">IF(O18="","",IF(P18&lt;&gt;0,NA(),IF(C18="終了",0,1)))</f>
        <v/>
      </c>
      <c r="J18" s="1" t="str">
        <f aca="false">IF(O18="","",IF(P18&lt;&gt;0,NA(),IF(AND(C18&lt;&gt;"終了",D18=""),1,0)))</f>
        <v/>
      </c>
      <c r="K18" s="1" t="str">
        <f aca="false">IF(O18="","",IF(P18&lt;&gt;0,NA(),IF(AND(C18="継続",E18="連絡可",D18&lt;&gt;"",H18&lt;&gt;""),1,0)))</f>
        <v/>
      </c>
      <c r="L18" s="1" t="str">
        <f aca="false">IF(O18="","",IF(P18&lt;&gt;0,NA(),IF(AND(H18&lt;&gt;"",NOT(AND(C18="継続",E18="連絡可",D18&lt;&gt;""))),1,0)))</f>
        <v/>
      </c>
      <c r="M18" s="1" t="str">
        <f aca="false">IF(O18="","",IF(P18&lt;&gt;0,NA(),IF(C18="終了","終了",IF(E18="連絡停止","連絡停止",IF(E18="要確認","連絡要確認",IF(C18="保留","保留",IF(D18="","担当未設定",IF(H18="","予定なし",IF(H18&lt;顧客一覧!$B$3,"予定遅延",IF(H18=顧客一覧!$B$3,"本日予定","今後予定"))))))))))</f>
        <v/>
      </c>
      <c r="N18" s="1" t="str">
        <f aca="false">IF(O18="","",IF(P18&lt;&gt;0,NA(),IF(AND(C18&lt;&gt;"終了",E18="要確認"),1,0)))</f>
        <v/>
      </c>
      <c r="O18" s="1" t="str">
        <f aca="false">IF(COUNTA(A18:H18)=0,"",IF(NOT(AND(ISTEXT(A18),LEN(A18)=8,EXACT(LEFT(A18,4),"CUS-"),ISNUMBER(FIND(MID(A18,5,1)&amp;"x","0x1x2x3x4x5x6x7x8x9x")),ISNUMBER(FIND(MID(A18,6,1)&amp;"x","0x1x2x3x4x5x6x7x8x9x")),ISNUMBER(FIND(MID(A18,7,1)&amp;"x","0x1x2x3x4x5x6x7x8x9x")),ISNUMBER(FIND(MID(A18,8,1)&amp;"x","0x1x2x3x4x5x6x7x8x9x")))),"顧客IDはCUS-と半角数字4桁",IF(COUNTIFS($A$8:$A$57,A18)&gt;1,"顧客IDが重複",IF(NOT(AND(ISTEXT(B18),LEN(B18)&gt;0,LEN(B18)&lt;=20,EXACT(B18,TRIM(CLEAN(B18))),ISERROR(FIND(CHAR(10),B18)),ISERROR(FIND(CHAR(13),B18)),ISERROR(FIND(" ",B18)),ISERROR(FIND(" ",B18)),ISERROR(FIND(CHAR(127),B18)),ISERROR(FIND(LEFT(B18,1),"=+-@＝＋－＠")))),"表示名は1〜20文字の文字列",IF(NOT(OR(C18="継続",C18="保留",C18="終了")),"管理区分を確認",IF(AND(D18&lt;&gt;"",NOT(AND(ISTEXT(D18),LEN(D18)=8,EXACT(LEFT(D18,4),"STF-"),ISNUMBER(FIND(MID(D18,5,1)&amp;"x","0x1x2x3x4x5x6x7x8x9x")),ISNUMBER(FIND(MID(D18,6,1)&amp;"x","0x1x2x3x4x5x6x7x8x9x")),ISNUMBER(FIND(MID(D18,7,1)&amp;"x","0x1x2x3x4x5x6x7x8x9x")),ISNUMBER(FIND(MID(D18,8,1)&amp;"x","0x1x2x3x4x5x6x7x8x9x"))))),"担当IDの形式を確認",IF(AND(D18&lt;&gt;"",COUNTIFS(担当者ID!$A$8:$A$27,D18)&lt;&gt;1),"担当が未登録/重複",IF(NOT(OR(E18="連絡可",E18="要確認",E18="連絡停止")),"連絡区分を確認",IF(NOT(AND(ISNUMBER(G18),G18&gt;=43831,G18&lt;73051,G18=INT(G18))),"記録確認日は日付で必須",IF(G18&gt;顧客一覧!$B$3,"確認日が基準日より後",IF(AND(F18&lt;&gt;"",NOT(AND(ISNUMBER(F18),F18&gt;=43831,F18&lt;73051,F18=INT(F18)))),"最終接点日は日付で入力",IF(AND(F18&lt;&gt;"",F18&gt;G18),"接点日が記録確認日より後",IF(AND(H18&lt;&gt;"",NOT(AND(ISNUMBER(H18),H18&gt;=43831,H18&lt;73051,H18=INT(H18)))),"次回予定日は日付で入力","確認済み")))))))))))))</f>
        <v/>
      </c>
      <c r="P18" s="1" t="str">
        <f aca="false">IF(O18="","",IF(O18="確認済み",0,1))</f>
        <v/>
      </c>
      <c r="Q18" s="1" t="str">
        <f aca="false">IF(O18="","",IF(NOT(AND(ISNUMBER(P18),P18=IF(O18="確認済み",0,1))),1,IF(P18&lt;&gt;0,0,IF(AND(ISNUMBER(I18),I18=IF(C18="終了",0,1),ISNUMBER(J18),J18=IF(AND(C18&lt;&gt;"終了",D18=""),1,0),ISNUMBER(K18),K18=IF(AND(C18="継続",E18="連絡可",D18&lt;&gt;"",H18&lt;&gt;""),1,0),ISNUMBER(L18),L18=IF(AND(H18&lt;&gt;"",NOT(AND(C18="継続",E18="連絡可",D18&lt;&gt;""))),1,0),ISTEXT(M18),M18=IF(C18="終了","終了",IF(E18="連絡停止","連絡停止",IF(E18="要確認","連絡要確認",IF(C18="保留","保留",IF(D18="","担当未設定",IF(H18="","予定なし",IF(H18&lt;顧客一覧!$B$3,"予定遅延",IF(H18=顧客一覧!$B$3,"本日予定","今後予定")))))))),ISNUMBER(N18),N18=IF(AND(C18&lt;&gt;"終了",E18="要確認"),1,0)),0,1))))</f>
        <v/>
      </c>
    </row>
    <row r="19" customFormat="false" ht="30" hidden="false" customHeight="true" outlineLevel="0" collapsed="false">
      <c r="A19" s="9"/>
      <c r="B19" s="10"/>
      <c r="C19" s="11"/>
      <c r="D19" s="12"/>
      <c r="E19" s="11"/>
      <c r="F19" s="13"/>
      <c r="G19" s="13"/>
      <c r="H19" s="13"/>
      <c r="I19" s="1" t="str">
        <f aca="false">IF(O19="","",IF(P19&lt;&gt;0,NA(),IF(C19="終了",0,1)))</f>
        <v/>
      </c>
      <c r="J19" s="1" t="str">
        <f aca="false">IF(O19="","",IF(P19&lt;&gt;0,NA(),IF(AND(C19&lt;&gt;"終了",D19=""),1,0)))</f>
        <v/>
      </c>
      <c r="K19" s="1" t="str">
        <f aca="false">IF(O19="","",IF(P19&lt;&gt;0,NA(),IF(AND(C19="継続",E19="連絡可",D19&lt;&gt;"",H19&lt;&gt;""),1,0)))</f>
        <v/>
      </c>
      <c r="L19" s="1" t="str">
        <f aca="false">IF(O19="","",IF(P19&lt;&gt;0,NA(),IF(AND(H19&lt;&gt;"",NOT(AND(C19="継続",E19="連絡可",D19&lt;&gt;""))),1,0)))</f>
        <v/>
      </c>
      <c r="M19" s="1" t="str">
        <f aca="false">IF(O19="","",IF(P19&lt;&gt;0,NA(),IF(C19="終了","終了",IF(E19="連絡停止","連絡停止",IF(E19="要確認","連絡要確認",IF(C19="保留","保留",IF(D19="","担当未設定",IF(H19="","予定なし",IF(H19&lt;顧客一覧!$B$3,"予定遅延",IF(H19=顧客一覧!$B$3,"本日予定","今後予定"))))))))))</f>
        <v/>
      </c>
      <c r="N19" s="1" t="str">
        <f aca="false">IF(O19="","",IF(P19&lt;&gt;0,NA(),IF(AND(C19&lt;&gt;"終了",E19="要確認"),1,0)))</f>
        <v/>
      </c>
      <c r="O19" s="1" t="str">
        <f aca="false">IF(COUNTA(A19:H19)=0,"",IF(NOT(AND(ISTEXT(A19),LEN(A19)=8,EXACT(LEFT(A19,4),"CUS-"),ISNUMBER(FIND(MID(A19,5,1)&amp;"x","0x1x2x3x4x5x6x7x8x9x")),ISNUMBER(FIND(MID(A19,6,1)&amp;"x","0x1x2x3x4x5x6x7x8x9x")),ISNUMBER(FIND(MID(A19,7,1)&amp;"x","0x1x2x3x4x5x6x7x8x9x")),ISNUMBER(FIND(MID(A19,8,1)&amp;"x","0x1x2x3x4x5x6x7x8x9x")))),"顧客IDはCUS-と半角数字4桁",IF(COUNTIFS($A$8:$A$57,A19)&gt;1,"顧客IDが重複",IF(NOT(AND(ISTEXT(B19),LEN(B19)&gt;0,LEN(B19)&lt;=20,EXACT(B19,TRIM(CLEAN(B19))),ISERROR(FIND(CHAR(10),B19)),ISERROR(FIND(CHAR(13),B19)),ISERROR(FIND(" ",B19)),ISERROR(FIND(" ",B19)),ISERROR(FIND(CHAR(127),B19)),ISERROR(FIND(LEFT(B19,1),"=+-@＝＋－＠")))),"表示名は1〜20文字の文字列",IF(NOT(OR(C19="継続",C19="保留",C19="終了")),"管理区分を確認",IF(AND(D19&lt;&gt;"",NOT(AND(ISTEXT(D19),LEN(D19)=8,EXACT(LEFT(D19,4),"STF-"),ISNUMBER(FIND(MID(D19,5,1)&amp;"x","0x1x2x3x4x5x6x7x8x9x")),ISNUMBER(FIND(MID(D19,6,1)&amp;"x","0x1x2x3x4x5x6x7x8x9x")),ISNUMBER(FIND(MID(D19,7,1)&amp;"x","0x1x2x3x4x5x6x7x8x9x")),ISNUMBER(FIND(MID(D19,8,1)&amp;"x","0x1x2x3x4x5x6x7x8x9x"))))),"担当IDの形式を確認",IF(AND(D19&lt;&gt;"",COUNTIFS(担当者ID!$A$8:$A$27,D19)&lt;&gt;1),"担当が未登録/重複",IF(NOT(OR(E19="連絡可",E19="要確認",E19="連絡停止")),"連絡区分を確認",IF(NOT(AND(ISNUMBER(G19),G19&gt;=43831,G19&lt;73051,G19=INT(G19))),"記録確認日は日付で必須",IF(G19&gt;顧客一覧!$B$3,"確認日が基準日より後",IF(AND(F19&lt;&gt;"",NOT(AND(ISNUMBER(F19),F19&gt;=43831,F19&lt;73051,F19=INT(F19)))),"最終接点日は日付で入力",IF(AND(F19&lt;&gt;"",F19&gt;G19),"接点日が記録確認日より後",IF(AND(H19&lt;&gt;"",NOT(AND(ISNUMBER(H19),H19&gt;=43831,H19&lt;73051,H19=INT(H19)))),"次回予定日は日付で入力","確認済み")))))))))))))</f>
        <v/>
      </c>
      <c r="P19" s="1" t="str">
        <f aca="false">IF(O19="","",IF(O19="確認済み",0,1))</f>
        <v/>
      </c>
      <c r="Q19" s="1" t="str">
        <f aca="false">IF(O19="","",IF(NOT(AND(ISNUMBER(P19),P19=IF(O19="確認済み",0,1))),1,IF(P19&lt;&gt;0,0,IF(AND(ISNUMBER(I19),I19=IF(C19="終了",0,1),ISNUMBER(J19),J19=IF(AND(C19&lt;&gt;"終了",D19=""),1,0),ISNUMBER(K19),K19=IF(AND(C19="継続",E19="連絡可",D19&lt;&gt;"",H19&lt;&gt;""),1,0),ISNUMBER(L19),L19=IF(AND(H19&lt;&gt;"",NOT(AND(C19="継続",E19="連絡可",D19&lt;&gt;""))),1,0),ISTEXT(M19),M19=IF(C19="終了","終了",IF(E19="連絡停止","連絡停止",IF(E19="要確認","連絡要確認",IF(C19="保留","保留",IF(D19="","担当未設定",IF(H19="","予定なし",IF(H19&lt;顧客一覧!$B$3,"予定遅延",IF(H19=顧客一覧!$B$3,"本日予定","今後予定")))))))),ISNUMBER(N19),N19=IF(AND(C19&lt;&gt;"終了",E19="要確認"),1,0)),0,1))))</f>
        <v/>
      </c>
    </row>
    <row r="20" customFormat="false" ht="30" hidden="false" customHeight="true" outlineLevel="0" collapsed="false">
      <c r="A20" s="9"/>
      <c r="B20" s="10"/>
      <c r="C20" s="11"/>
      <c r="D20" s="12"/>
      <c r="E20" s="11"/>
      <c r="F20" s="13"/>
      <c r="G20" s="13"/>
      <c r="H20" s="13"/>
      <c r="I20" s="1" t="str">
        <f aca="false">IF(O20="","",IF(P20&lt;&gt;0,NA(),IF(C20="終了",0,1)))</f>
        <v/>
      </c>
      <c r="J20" s="1" t="str">
        <f aca="false">IF(O20="","",IF(P20&lt;&gt;0,NA(),IF(AND(C20&lt;&gt;"終了",D20=""),1,0)))</f>
        <v/>
      </c>
      <c r="K20" s="1" t="str">
        <f aca="false">IF(O20="","",IF(P20&lt;&gt;0,NA(),IF(AND(C20="継続",E20="連絡可",D20&lt;&gt;"",H20&lt;&gt;""),1,0)))</f>
        <v/>
      </c>
      <c r="L20" s="1" t="str">
        <f aca="false">IF(O20="","",IF(P20&lt;&gt;0,NA(),IF(AND(H20&lt;&gt;"",NOT(AND(C20="継続",E20="連絡可",D20&lt;&gt;""))),1,0)))</f>
        <v/>
      </c>
      <c r="M20" s="1" t="str">
        <f aca="false">IF(O20="","",IF(P20&lt;&gt;0,NA(),IF(C20="終了","終了",IF(E20="連絡停止","連絡停止",IF(E20="要確認","連絡要確認",IF(C20="保留","保留",IF(D20="","担当未設定",IF(H20="","予定なし",IF(H20&lt;顧客一覧!$B$3,"予定遅延",IF(H20=顧客一覧!$B$3,"本日予定","今後予定"))))))))))</f>
        <v/>
      </c>
      <c r="N20" s="1" t="str">
        <f aca="false">IF(O20="","",IF(P20&lt;&gt;0,NA(),IF(AND(C20&lt;&gt;"終了",E20="要確認"),1,0)))</f>
        <v/>
      </c>
      <c r="O20" s="1" t="str">
        <f aca="false">IF(COUNTA(A20:H20)=0,"",IF(NOT(AND(ISTEXT(A20),LEN(A20)=8,EXACT(LEFT(A20,4),"CUS-"),ISNUMBER(FIND(MID(A20,5,1)&amp;"x","0x1x2x3x4x5x6x7x8x9x")),ISNUMBER(FIND(MID(A20,6,1)&amp;"x","0x1x2x3x4x5x6x7x8x9x")),ISNUMBER(FIND(MID(A20,7,1)&amp;"x","0x1x2x3x4x5x6x7x8x9x")),ISNUMBER(FIND(MID(A20,8,1)&amp;"x","0x1x2x3x4x5x6x7x8x9x")))),"顧客IDはCUS-と半角数字4桁",IF(COUNTIFS($A$8:$A$57,A20)&gt;1,"顧客IDが重複",IF(NOT(AND(ISTEXT(B20),LEN(B20)&gt;0,LEN(B20)&lt;=20,EXACT(B20,TRIM(CLEAN(B20))),ISERROR(FIND(CHAR(10),B20)),ISERROR(FIND(CHAR(13),B20)),ISERROR(FIND(" ",B20)),ISERROR(FIND(" ",B20)),ISERROR(FIND(CHAR(127),B20)),ISERROR(FIND(LEFT(B20,1),"=+-@＝＋－＠")))),"表示名は1〜20文字の文字列",IF(NOT(OR(C20="継続",C20="保留",C20="終了")),"管理区分を確認",IF(AND(D20&lt;&gt;"",NOT(AND(ISTEXT(D20),LEN(D20)=8,EXACT(LEFT(D20,4),"STF-"),ISNUMBER(FIND(MID(D20,5,1)&amp;"x","0x1x2x3x4x5x6x7x8x9x")),ISNUMBER(FIND(MID(D20,6,1)&amp;"x","0x1x2x3x4x5x6x7x8x9x")),ISNUMBER(FIND(MID(D20,7,1)&amp;"x","0x1x2x3x4x5x6x7x8x9x")),ISNUMBER(FIND(MID(D20,8,1)&amp;"x","0x1x2x3x4x5x6x7x8x9x"))))),"担当IDの形式を確認",IF(AND(D20&lt;&gt;"",COUNTIFS(担当者ID!$A$8:$A$27,D20)&lt;&gt;1),"担当が未登録/重複",IF(NOT(OR(E20="連絡可",E20="要確認",E20="連絡停止")),"連絡区分を確認",IF(NOT(AND(ISNUMBER(G20),G20&gt;=43831,G20&lt;73051,G20=INT(G20))),"記録確認日は日付で必須",IF(G20&gt;顧客一覧!$B$3,"確認日が基準日より後",IF(AND(F20&lt;&gt;"",NOT(AND(ISNUMBER(F20),F20&gt;=43831,F20&lt;73051,F20=INT(F20)))),"最終接点日は日付で入力",IF(AND(F20&lt;&gt;"",F20&gt;G20),"接点日が記録確認日より後",IF(AND(H20&lt;&gt;"",NOT(AND(ISNUMBER(H20),H20&gt;=43831,H20&lt;73051,H20=INT(H20)))),"次回予定日は日付で入力","確認済み")))))))))))))</f>
        <v/>
      </c>
      <c r="P20" s="1" t="str">
        <f aca="false">IF(O20="","",IF(O20="確認済み",0,1))</f>
        <v/>
      </c>
      <c r="Q20" s="1" t="str">
        <f aca="false">IF(O20="","",IF(NOT(AND(ISNUMBER(P20),P20=IF(O20="確認済み",0,1))),1,IF(P20&lt;&gt;0,0,IF(AND(ISNUMBER(I20),I20=IF(C20="終了",0,1),ISNUMBER(J20),J20=IF(AND(C20&lt;&gt;"終了",D20=""),1,0),ISNUMBER(K20),K20=IF(AND(C20="継続",E20="連絡可",D20&lt;&gt;"",H20&lt;&gt;""),1,0),ISNUMBER(L20),L20=IF(AND(H20&lt;&gt;"",NOT(AND(C20="継続",E20="連絡可",D20&lt;&gt;""))),1,0),ISTEXT(M20),M20=IF(C20="終了","終了",IF(E20="連絡停止","連絡停止",IF(E20="要確認","連絡要確認",IF(C20="保留","保留",IF(D20="","担当未設定",IF(H20="","予定なし",IF(H20&lt;顧客一覧!$B$3,"予定遅延",IF(H20=顧客一覧!$B$3,"本日予定","今後予定")))))))),ISNUMBER(N20),N20=IF(AND(C20&lt;&gt;"終了",E20="要確認"),1,0)),0,1))))</f>
        <v/>
      </c>
    </row>
    <row r="21" customFormat="false" ht="30" hidden="false" customHeight="true" outlineLevel="0" collapsed="false">
      <c r="A21" s="9"/>
      <c r="B21" s="10"/>
      <c r="C21" s="11"/>
      <c r="D21" s="12"/>
      <c r="E21" s="11"/>
      <c r="F21" s="13"/>
      <c r="G21" s="13"/>
      <c r="H21" s="13"/>
      <c r="I21" s="1" t="str">
        <f aca="false">IF(O21="","",IF(P21&lt;&gt;0,NA(),IF(C21="終了",0,1)))</f>
        <v/>
      </c>
      <c r="J21" s="1" t="str">
        <f aca="false">IF(O21="","",IF(P21&lt;&gt;0,NA(),IF(AND(C21&lt;&gt;"終了",D21=""),1,0)))</f>
        <v/>
      </c>
      <c r="K21" s="1" t="str">
        <f aca="false">IF(O21="","",IF(P21&lt;&gt;0,NA(),IF(AND(C21="継続",E21="連絡可",D21&lt;&gt;"",H21&lt;&gt;""),1,0)))</f>
        <v/>
      </c>
      <c r="L21" s="1" t="str">
        <f aca="false">IF(O21="","",IF(P21&lt;&gt;0,NA(),IF(AND(H21&lt;&gt;"",NOT(AND(C21="継続",E21="連絡可",D21&lt;&gt;""))),1,0)))</f>
        <v/>
      </c>
      <c r="M21" s="1" t="str">
        <f aca="false">IF(O21="","",IF(P21&lt;&gt;0,NA(),IF(C21="終了","終了",IF(E21="連絡停止","連絡停止",IF(E21="要確認","連絡要確認",IF(C21="保留","保留",IF(D21="","担当未設定",IF(H21="","予定なし",IF(H21&lt;顧客一覧!$B$3,"予定遅延",IF(H21=顧客一覧!$B$3,"本日予定","今後予定"))))))))))</f>
        <v/>
      </c>
      <c r="N21" s="1" t="str">
        <f aca="false">IF(O21="","",IF(P21&lt;&gt;0,NA(),IF(AND(C21&lt;&gt;"終了",E21="要確認"),1,0)))</f>
        <v/>
      </c>
      <c r="O21" s="1" t="str">
        <f aca="false">IF(COUNTA(A21:H21)=0,"",IF(NOT(AND(ISTEXT(A21),LEN(A21)=8,EXACT(LEFT(A21,4),"CUS-"),ISNUMBER(FIND(MID(A21,5,1)&amp;"x","0x1x2x3x4x5x6x7x8x9x")),ISNUMBER(FIND(MID(A21,6,1)&amp;"x","0x1x2x3x4x5x6x7x8x9x")),ISNUMBER(FIND(MID(A21,7,1)&amp;"x","0x1x2x3x4x5x6x7x8x9x")),ISNUMBER(FIND(MID(A21,8,1)&amp;"x","0x1x2x3x4x5x6x7x8x9x")))),"顧客IDはCUS-と半角数字4桁",IF(COUNTIFS($A$8:$A$57,A21)&gt;1,"顧客IDが重複",IF(NOT(AND(ISTEXT(B21),LEN(B21)&gt;0,LEN(B21)&lt;=20,EXACT(B21,TRIM(CLEAN(B21))),ISERROR(FIND(CHAR(10),B21)),ISERROR(FIND(CHAR(13),B21)),ISERROR(FIND(" ",B21)),ISERROR(FIND(" ",B21)),ISERROR(FIND(CHAR(127),B21)),ISERROR(FIND(LEFT(B21,1),"=+-@＝＋－＠")))),"表示名は1〜20文字の文字列",IF(NOT(OR(C21="継続",C21="保留",C21="終了")),"管理区分を確認",IF(AND(D21&lt;&gt;"",NOT(AND(ISTEXT(D21),LEN(D21)=8,EXACT(LEFT(D21,4),"STF-"),ISNUMBER(FIND(MID(D21,5,1)&amp;"x","0x1x2x3x4x5x6x7x8x9x")),ISNUMBER(FIND(MID(D21,6,1)&amp;"x","0x1x2x3x4x5x6x7x8x9x")),ISNUMBER(FIND(MID(D21,7,1)&amp;"x","0x1x2x3x4x5x6x7x8x9x")),ISNUMBER(FIND(MID(D21,8,1)&amp;"x","0x1x2x3x4x5x6x7x8x9x"))))),"担当IDの形式を確認",IF(AND(D21&lt;&gt;"",COUNTIFS(担当者ID!$A$8:$A$27,D21)&lt;&gt;1),"担当が未登録/重複",IF(NOT(OR(E21="連絡可",E21="要確認",E21="連絡停止")),"連絡区分を確認",IF(NOT(AND(ISNUMBER(G21),G21&gt;=43831,G21&lt;73051,G21=INT(G21))),"記録確認日は日付で必須",IF(G21&gt;顧客一覧!$B$3,"確認日が基準日より後",IF(AND(F21&lt;&gt;"",NOT(AND(ISNUMBER(F21),F21&gt;=43831,F21&lt;73051,F21=INT(F21)))),"最終接点日は日付で入力",IF(AND(F21&lt;&gt;"",F21&gt;G21),"接点日が記録確認日より後",IF(AND(H21&lt;&gt;"",NOT(AND(ISNUMBER(H21),H21&gt;=43831,H21&lt;73051,H21=INT(H21)))),"次回予定日は日付で入力","確認済み")))))))))))))</f>
        <v/>
      </c>
      <c r="P21" s="1" t="str">
        <f aca="false">IF(O21="","",IF(O21="確認済み",0,1))</f>
        <v/>
      </c>
      <c r="Q21" s="1" t="str">
        <f aca="false">IF(O21="","",IF(NOT(AND(ISNUMBER(P21),P21=IF(O21="確認済み",0,1))),1,IF(P21&lt;&gt;0,0,IF(AND(ISNUMBER(I21),I21=IF(C21="終了",0,1),ISNUMBER(J21),J21=IF(AND(C21&lt;&gt;"終了",D21=""),1,0),ISNUMBER(K21),K21=IF(AND(C21="継続",E21="連絡可",D21&lt;&gt;"",H21&lt;&gt;""),1,0),ISNUMBER(L21),L21=IF(AND(H21&lt;&gt;"",NOT(AND(C21="継続",E21="連絡可",D21&lt;&gt;""))),1,0),ISTEXT(M21),M21=IF(C21="終了","終了",IF(E21="連絡停止","連絡停止",IF(E21="要確認","連絡要確認",IF(C21="保留","保留",IF(D21="","担当未設定",IF(H21="","予定なし",IF(H21&lt;顧客一覧!$B$3,"予定遅延",IF(H21=顧客一覧!$B$3,"本日予定","今後予定")))))))),ISNUMBER(N21),N21=IF(AND(C21&lt;&gt;"終了",E21="要確認"),1,0)),0,1))))</f>
        <v/>
      </c>
    </row>
    <row r="22" customFormat="false" ht="30" hidden="false" customHeight="true" outlineLevel="0" collapsed="false">
      <c r="A22" s="9"/>
      <c r="B22" s="10"/>
      <c r="C22" s="11"/>
      <c r="D22" s="12"/>
      <c r="E22" s="11"/>
      <c r="F22" s="13"/>
      <c r="G22" s="13"/>
      <c r="H22" s="13"/>
      <c r="I22" s="1" t="str">
        <f aca="false">IF(O22="","",IF(P22&lt;&gt;0,NA(),IF(C22="終了",0,1)))</f>
        <v/>
      </c>
      <c r="J22" s="1" t="str">
        <f aca="false">IF(O22="","",IF(P22&lt;&gt;0,NA(),IF(AND(C22&lt;&gt;"終了",D22=""),1,0)))</f>
        <v/>
      </c>
      <c r="K22" s="1" t="str">
        <f aca="false">IF(O22="","",IF(P22&lt;&gt;0,NA(),IF(AND(C22="継続",E22="連絡可",D22&lt;&gt;"",H22&lt;&gt;""),1,0)))</f>
        <v/>
      </c>
      <c r="L22" s="1" t="str">
        <f aca="false">IF(O22="","",IF(P22&lt;&gt;0,NA(),IF(AND(H22&lt;&gt;"",NOT(AND(C22="継続",E22="連絡可",D22&lt;&gt;""))),1,0)))</f>
        <v/>
      </c>
      <c r="M22" s="1" t="str">
        <f aca="false">IF(O22="","",IF(P22&lt;&gt;0,NA(),IF(C22="終了","終了",IF(E22="連絡停止","連絡停止",IF(E22="要確認","連絡要確認",IF(C22="保留","保留",IF(D22="","担当未設定",IF(H22="","予定なし",IF(H22&lt;顧客一覧!$B$3,"予定遅延",IF(H22=顧客一覧!$B$3,"本日予定","今後予定"))))))))))</f>
        <v/>
      </c>
      <c r="N22" s="1" t="str">
        <f aca="false">IF(O22="","",IF(P22&lt;&gt;0,NA(),IF(AND(C22&lt;&gt;"終了",E22="要確認"),1,0)))</f>
        <v/>
      </c>
      <c r="O22" s="1" t="str">
        <f aca="false">IF(COUNTA(A22:H22)=0,"",IF(NOT(AND(ISTEXT(A22),LEN(A22)=8,EXACT(LEFT(A22,4),"CUS-"),ISNUMBER(FIND(MID(A22,5,1)&amp;"x","0x1x2x3x4x5x6x7x8x9x")),ISNUMBER(FIND(MID(A22,6,1)&amp;"x","0x1x2x3x4x5x6x7x8x9x")),ISNUMBER(FIND(MID(A22,7,1)&amp;"x","0x1x2x3x4x5x6x7x8x9x")),ISNUMBER(FIND(MID(A22,8,1)&amp;"x","0x1x2x3x4x5x6x7x8x9x")))),"顧客IDはCUS-と半角数字4桁",IF(COUNTIFS($A$8:$A$57,A22)&gt;1,"顧客IDが重複",IF(NOT(AND(ISTEXT(B22),LEN(B22)&gt;0,LEN(B22)&lt;=20,EXACT(B22,TRIM(CLEAN(B22))),ISERROR(FIND(CHAR(10),B22)),ISERROR(FIND(CHAR(13),B22)),ISERROR(FIND(" ",B22)),ISERROR(FIND(" ",B22)),ISERROR(FIND(CHAR(127),B22)),ISERROR(FIND(LEFT(B22,1),"=+-@＝＋－＠")))),"表示名は1〜20文字の文字列",IF(NOT(OR(C22="継続",C22="保留",C22="終了")),"管理区分を確認",IF(AND(D22&lt;&gt;"",NOT(AND(ISTEXT(D22),LEN(D22)=8,EXACT(LEFT(D22,4),"STF-"),ISNUMBER(FIND(MID(D22,5,1)&amp;"x","0x1x2x3x4x5x6x7x8x9x")),ISNUMBER(FIND(MID(D22,6,1)&amp;"x","0x1x2x3x4x5x6x7x8x9x")),ISNUMBER(FIND(MID(D22,7,1)&amp;"x","0x1x2x3x4x5x6x7x8x9x")),ISNUMBER(FIND(MID(D22,8,1)&amp;"x","0x1x2x3x4x5x6x7x8x9x"))))),"担当IDの形式を確認",IF(AND(D22&lt;&gt;"",COUNTIFS(担当者ID!$A$8:$A$27,D22)&lt;&gt;1),"担当が未登録/重複",IF(NOT(OR(E22="連絡可",E22="要確認",E22="連絡停止")),"連絡区分を確認",IF(NOT(AND(ISNUMBER(G22),G22&gt;=43831,G22&lt;73051,G22=INT(G22))),"記録確認日は日付で必須",IF(G22&gt;顧客一覧!$B$3,"確認日が基準日より後",IF(AND(F22&lt;&gt;"",NOT(AND(ISNUMBER(F22),F22&gt;=43831,F22&lt;73051,F22=INT(F22)))),"最終接点日は日付で入力",IF(AND(F22&lt;&gt;"",F22&gt;G22),"接点日が記録確認日より後",IF(AND(H22&lt;&gt;"",NOT(AND(ISNUMBER(H22),H22&gt;=43831,H22&lt;73051,H22=INT(H22)))),"次回予定日は日付で入力","確認済み")))))))))))))</f>
        <v/>
      </c>
      <c r="P22" s="1" t="str">
        <f aca="false">IF(O22="","",IF(O22="確認済み",0,1))</f>
        <v/>
      </c>
      <c r="Q22" s="1" t="str">
        <f aca="false">IF(O22="","",IF(NOT(AND(ISNUMBER(P22),P22=IF(O22="確認済み",0,1))),1,IF(P22&lt;&gt;0,0,IF(AND(ISNUMBER(I22),I22=IF(C22="終了",0,1),ISNUMBER(J22),J22=IF(AND(C22&lt;&gt;"終了",D22=""),1,0),ISNUMBER(K22),K22=IF(AND(C22="継続",E22="連絡可",D22&lt;&gt;"",H22&lt;&gt;""),1,0),ISNUMBER(L22),L22=IF(AND(H22&lt;&gt;"",NOT(AND(C22="継続",E22="連絡可",D22&lt;&gt;""))),1,0),ISTEXT(M22),M22=IF(C22="終了","終了",IF(E22="連絡停止","連絡停止",IF(E22="要確認","連絡要確認",IF(C22="保留","保留",IF(D22="","担当未設定",IF(H22="","予定なし",IF(H22&lt;顧客一覧!$B$3,"予定遅延",IF(H22=顧客一覧!$B$3,"本日予定","今後予定")))))))),ISNUMBER(N22),N22=IF(AND(C22&lt;&gt;"終了",E22="要確認"),1,0)),0,1))))</f>
        <v/>
      </c>
    </row>
    <row r="23" customFormat="false" ht="30" hidden="false" customHeight="true" outlineLevel="0" collapsed="false">
      <c r="A23" s="9"/>
      <c r="B23" s="10"/>
      <c r="C23" s="11"/>
      <c r="D23" s="12"/>
      <c r="E23" s="11"/>
      <c r="F23" s="13"/>
      <c r="G23" s="13"/>
      <c r="H23" s="13"/>
      <c r="I23" s="1" t="str">
        <f aca="false">IF(O23="","",IF(P23&lt;&gt;0,NA(),IF(C23="終了",0,1)))</f>
        <v/>
      </c>
      <c r="J23" s="1" t="str">
        <f aca="false">IF(O23="","",IF(P23&lt;&gt;0,NA(),IF(AND(C23&lt;&gt;"終了",D23=""),1,0)))</f>
        <v/>
      </c>
      <c r="K23" s="1" t="str">
        <f aca="false">IF(O23="","",IF(P23&lt;&gt;0,NA(),IF(AND(C23="継続",E23="連絡可",D23&lt;&gt;"",H23&lt;&gt;""),1,0)))</f>
        <v/>
      </c>
      <c r="L23" s="1" t="str">
        <f aca="false">IF(O23="","",IF(P23&lt;&gt;0,NA(),IF(AND(H23&lt;&gt;"",NOT(AND(C23="継続",E23="連絡可",D23&lt;&gt;""))),1,0)))</f>
        <v/>
      </c>
      <c r="M23" s="1" t="str">
        <f aca="false">IF(O23="","",IF(P23&lt;&gt;0,NA(),IF(C23="終了","終了",IF(E23="連絡停止","連絡停止",IF(E23="要確認","連絡要確認",IF(C23="保留","保留",IF(D23="","担当未設定",IF(H23="","予定なし",IF(H23&lt;顧客一覧!$B$3,"予定遅延",IF(H23=顧客一覧!$B$3,"本日予定","今後予定"))))))))))</f>
        <v/>
      </c>
      <c r="N23" s="1" t="str">
        <f aca="false">IF(O23="","",IF(P23&lt;&gt;0,NA(),IF(AND(C23&lt;&gt;"終了",E23="要確認"),1,0)))</f>
        <v/>
      </c>
      <c r="O23" s="1" t="str">
        <f aca="false">IF(COUNTA(A23:H23)=0,"",IF(NOT(AND(ISTEXT(A23),LEN(A23)=8,EXACT(LEFT(A23,4),"CUS-"),ISNUMBER(FIND(MID(A23,5,1)&amp;"x","0x1x2x3x4x5x6x7x8x9x")),ISNUMBER(FIND(MID(A23,6,1)&amp;"x","0x1x2x3x4x5x6x7x8x9x")),ISNUMBER(FIND(MID(A23,7,1)&amp;"x","0x1x2x3x4x5x6x7x8x9x")),ISNUMBER(FIND(MID(A23,8,1)&amp;"x","0x1x2x3x4x5x6x7x8x9x")))),"顧客IDはCUS-と半角数字4桁",IF(COUNTIFS($A$8:$A$57,A23)&gt;1,"顧客IDが重複",IF(NOT(AND(ISTEXT(B23),LEN(B23)&gt;0,LEN(B23)&lt;=20,EXACT(B23,TRIM(CLEAN(B23))),ISERROR(FIND(CHAR(10),B23)),ISERROR(FIND(CHAR(13),B23)),ISERROR(FIND(" ",B23)),ISERROR(FIND(" ",B23)),ISERROR(FIND(CHAR(127),B23)),ISERROR(FIND(LEFT(B23,1),"=+-@＝＋－＠")))),"表示名は1〜20文字の文字列",IF(NOT(OR(C23="継続",C23="保留",C23="終了")),"管理区分を確認",IF(AND(D23&lt;&gt;"",NOT(AND(ISTEXT(D23),LEN(D23)=8,EXACT(LEFT(D23,4),"STF-"),ISNUMBER(FIND(MID(D23,5,1)&amp;"x","0x1x2x3x4x5x6x7x8x9x")),ISNUMBER(FIND(MID(D23,6,1)&amp;"x","0x1x2x3x4x5x6x7x8x9x")),ISNUMBER(FIND(MID(D23,7,1)&amp;"x","0x1x2x3x4x5x6x7x8x9x")),ISNUMBER(FIND(MID(D23,8,1)&amp;"x","0x1x2x3x4x5x6x7x8x9x"))))),"担当IDの形式を確認",IF(AND(D23&lt;&gt;"",COUNTIFS(担当者ID!$A$8:$A$27,D23)&lt;&gt;1),"担当が未登録/重複",IF(NOT(OR(E23="連絡可",E23="要確認",E23="連絡停止")),"連絡区分を確認",IF(NOT(AND(ISNUMBER(G23),G23&gt;=43831,G23&lt;73051,G23=INT(G23))),"記録確認日は日付で必須",IF(G23&gt;顧客一覧!$B$3,"確認日が基準日より後",IF(AND(F23&lt;&gt;"",NOT(AND(ISNUMBER(F23),F23&gt;=43831,F23&lt;73051,F23=INT(F23)))),"最終接点日は日付で入力",IF(AND(F23&lt;&gt;"",F23&gt;G23),"接点日が記録確認日より後",IF(AND(H23&lt;&gt;"",NOT(AND(ISNUMBER(H23),H23&gt;=43831,H23&lt;73051,H23=INT(H23)))),"次回予定日は日付で入力","確認済み")))))))))))))</f>
        <v/>
      </c>
      <c r="P23" s="1" t="str">
        <f aca="false">IF(O23="","",IF(O23="確認済み",0,1))</f>
        <v/>
      </c>
      <c r="Q23" s="1" t="str">
        <f aca="false">IF(O23="","",IF(NOT(AND(ISNUMBER(P23),P23=IF(O23="確認済み",0,1))),1,IF(P23&lt;&gt;0,0,IF(AND(ISNUMBER(I23),I23=IF(C23="終了",0,1),ISNUMBER(J23),J23=IF(AND(C23&lt;&gt;"終了",D23=""),1,0),ISNUMBER(K23),K23=IF(AND(C23="継続",E23="連絡可",D23&lt;&gt;"",H23&lt;&gt;""),1,0),ISNUMBER(L23),L23=IF(AND(H23&lt;&gt;"",NOT(AND(C23="継続",E23="連絡可",D23&lt;&gt;""))),1,0),ISTEXT(M23),M23=IF(C23="終了","終了",IF(E23="連絡停止","連絡停止",IF(E23="要確認","連絡要確認",IF(C23="保留","保留",IF(D23="","担当未設定",IF(H23="","予定なし",IF(H23&lt;顧客一覧!$B$3,"予定遅延",IF(H23=顧客一覧!$B$3,"本日予定","今後予定")))))))),ISNUMBER(N23),N23=IF(AND(C23&lt;&gt;"終了",E23="要確認"),1,0)),0,1))))</f>
        <v/>
      </c>
    </row>
    <row r="24" customFormat="false" ht="30" hidden="false" customHeight="true" outlineLevel="0" collapsed="false">
      <c r="A24" s="9"/>
      <c r="B24" s="10"/>
      <c r="C24" s="11"/>
      <c r="D24" s="12"/>
      <c r="E24" s="11"/>
      <c r="F24" s="13"/>
      <c r="G24" s="13"/>
      <c r="H24" s="13"/>
      <c r="I24" s="1" t="str">
        <f aca="false">IF(O24="","",IF(P24&lt;&gt;0,NA(),IF(C24="終了",0,1)))</f>
        <v/>
      </c>
      <c r="J24" s="1" t="str">
        <f aca="false">IF(O24="","",IF(P24&lt;&gt;0,NA(),IF(AND(C24&lt;&gt;"終了",D24=""),1,0)))</f>
        <v/>
      </c>
      <c r="K24" s="1" t="str">
        <f aca="false">IF(O24="","",IF(P24&lt;&gt;0,NA(),IF(AND(C24="継続",E24="連絡可",D24&lt;&gt;"",H24&lt;&gt;""),1,0)))</f>
        <v/>
      </c>
      <c r="L24" s="1" t="str">
        <f aca="false">IF(O24="","",IF(P24&lt;&gt;0,NA(),IF(AND(H24&lt;&gt;"",NOT(AND(C24="継続",E24="連絡可",D24&lt;&gt;""))),1,0)))</f>
        <v/>
      </c>
      <c r="M24" s="1" t="str">
        <f aca="false">IF(O24="","",IF(P24&lt;&gt;0,NA(),IF(C24="終了","終了",IF(E24="連絡停止","連絡停止",IF(E24="要確認","連絡要確認",IF(C24="保留","保留",IF(D24="","担当未設定",IF(H24="","予定なし",IF(H24&lt;顧客一覧!$B$3,"予定遅延",IF(H24=顧客一覧!$B$3,"本日予定","今後予定"))))))))))</f>
        <v/>
      </c>
      <c r="N24" s="1" t="str">
        <f aca="false">IF(O24="","",IF(P24&lt;&gt;0,NA(),IF(AND(C24&lt;&gt;"終了",E24="要確認"),1,0)))</f>
        <v/>
      </c>
      <c r="O24" s="1" t="str">
        <f aca="false">IF(COUNTA(A24:H24)=0,"",IF(NOT(AND(ISTEXT(A24),LEN(A24)=8,EXACT(LEFT(A24,4),"CUS-"),ISNUMBER(FIND(MID(A24,5,1)&amp;"x","0x1x2x3x4x5x6x7x8x9x")),ISNUMBER(FIND(MID(A24,6,1)&amp;"x","0x1x2x3x4x5x6x7x8x9x")),ISNUMBER(FIND(MID(A24,7,1)&amp;"x","0x1x2x3x4x5x6x7x8x9x")),ISNUMBER(FIND(MID(A24,8,1)&amp;"x","0x1x2x3x4x5x6x7x8x9x")))),"顧客IDはCUS-と半角数字4桁",IF(COUNTIFS($A$8:$A$57,A24)&gt;1,"顧客IDが重複",IF(NOT(AND(ISTEXT(B24),LEN(B24)&gt;0,LEN(B24)&lt;=20,EXACT(B24,TRIM(CLEAN(B24))),ISERROR(FIND(CHAR(10),B24)),ISERROR(FIND(CHAR(13),B24)),ISERROR(FIND(" ",B24)),ISERROR(FIND(" ",B24)),ISERROR(FIND(CHAR(127),B24)),ISERROR(FIND(LEFT(B24,1),"=+-@＝＋－＠")))),"表示名は1〜20文字の文字列",IF(NOT(OR(C24="継続",C24="保留",C24="終了")),"管理区分を確認",IF(AND(D24&lt;&gt;"",NOT(AND(ISTEXT(D24),LEN(D24)=8,EXACT(LEFT(D24,4),"STF-"),ISNUMBER(FIND(MID(D24,5,1)&amp;"x","0x1x2x3x4x5x6x7x8x9x")),ISNUMBER(FIND(MID(D24,6,1)&amp;"x","0x1x2x3x4x5x6x7x8x9x")),ISNUMBER(FIND(MID(D24,7,1)&amp;"x","0x1x2x3x4x5x6x7x8x9x")),ISNUMBER(FIND(MID(D24,8,1)&amp;"x","0x1x2x3x4x5x6x7x8x9x"))))),"担当IDの形式を確認",IF(AND(D24&lt;&gt;"",COUNTIFS(担当者ID!$A$8:$A$27,D24)&lt;&gt;1),"担当が未登録/重複",IF(NOT(OR(E24="連絡可",E24="要確認",E24="連絡停止")),"連絡区分を確認",IF(NOT(AND(ISNUMBER(G24),G24&gt;=43831,G24&lt;73051,G24=INT(G24))),"記録確認日は日付で必須",IF(G24&gt;顧客一覧!$B$3,"確認日が基準日より後",IF(AND(F24&lt;&gt;"",NOT(AND(ISNUMBER(F24),F24&gt;=43831,F24&lt;73051,F24=INT(F24)))),"最終接点日は日付で入力",IF(AND(F24&lt;&gt;"",F24&gt;G24),"接点日が記録確認日より後",IF(AND(H24&lt;&gt;"",NOT(AND(ISNUMBER(H24),H24&gt;=43831,H24&lt;73051,H24=INT(H24)))),"次回予定日は日付で入力","確認済み")))))))))))))</f>
        <v/>
      </c>
      <c r="P24" s="1" t="str">
        <f aca="false">IF(O24="","",IF(O24="確認済み",0,1))</f>
        <v/>
      </c>
      <c r="Q24" s="1" t="str">
        <f aca="false">IF(O24="","",IF(NOT(AND(ISNUMBER(P24),P24=IF(O24="確認済み",0,1))),1,IF(P24&lt;&gt;0,0,IF(AND(ISNUMBER(I24),I24=IF(C24="終了",0,1),ISNUMBER(J24),J24=IF(AND(C24&lt;&gt;"終了",D24=""),1,0),ISNUMBER(K24),K24=IF(AND(C24="継続",E24="連絡可",D24&lt;&gt;"",H24&lt;&gt;""),1,0),ISNUMBER(L24),L24=IF(AND(H24&lt;&gt;"",NOT(AND(C24="継続",E24="連絡可",D24&lt;&gt;""))),1,0),ISTEXT(M24),M24=IF(C24="終了","終了",IF(E24="連絡停止","連絡停止",IF(E24="要確認","連絡要確認",IF(C24="保留","保留",IF(D24="","担当未設定",IF(H24="","予定なし",IF(H24&lt;顧客一覧!$B$3,"予定遅延",IF(H24=顧客一覧!$B$3,"本日予定","今後予定")))))))),ISNUMBER(N24),N24=IF(AND(C24&lt;&gt;"終了",E24="要確認"),1,0)),0,1))))</f>
        <v/>
      </c>
    </row>
    <row r="25" customFormat="false" ht="30" hidden="false" customHeight="true" outlineLevel="0" collapsed="false">
      <c r="A25" s="9"/>
      <c r="B25" s="10"/>
      <c r="C25" s="11"/>
      <c r="D25" s="12"/>
      <c r="E25" s="11"/>
      <c r="F25" s="13"/>
      <c r="G25" s="13"/>
      <c r="H25" s="13"/>
      <c r="I25" s="1" t="str">
        <f aca="false">IF(O25="","",IF(P25&lt;&gt;0,NA(),IF(C25="終了",0,1)))</f>
        <v/>
      </c>
      <c r="J25" s="1" t="str">
        <f aca="false">IF(O25="","",IF(P25&lt;&gt;0,NA(),IF(AND(C25&lt;&gt;"終了",D25=""),1,0)))</f>
        <v/>
      </c>
      <c r="K25" s="1" t="str">
        <f aca="false">IF(O25="","",IF(P25&lt;&gt;0,NA(),IF(AND(C25="継続",E25="連絡可",D25&lt;&gt;"",H25&lt;&gt;""),1,0)))</f>
        <v/>
      </c>
      <c r="L25" s="1" t="str">
        <f aca="false">IF(O25="","",IF(P25&lt;&gt;0,NA(),IF(AND(H25&lt;&gt;"",NOT(AND(C25="継続",E25="連絡可",D25&lt;&gt;""))),1,0)))</f>
        <v/>
      </c>
      <c r="M25" s="1" t="str">
        <f aca="false">IF(O25="","",IF(P25&lt;&gt;0,NA(),IF(C25="終了","終了",IF(E25="連絡停止","連絡停止",IF(E25="要確認","連絡要確認",IF(C25="保留","保留",IF(D25="","担当未設定",IF(H25="","予定なし",IF(H25&lt;顧客一覧!$B$3,"予定遅延",IF(H25=顧客一覧!$B$3,"本日予定","今後予定"))))))))))</f>
        <v/>
      </c>
      <c r="N25" s="1" t="str">
        <f aca="false">IF(O25="","",IF(P25&lt;&gt;0,NA(),IF(AND(C25&lt;&gt;"終了",E25="要確認"),1,0)))</f>
        <v/>
      </c>
      <c r="O25" s="1" t="str">
        <f aca="false">IF(COUNTA(A25:H25)=0,"",IF(NOT(AND(ISTEXT(A25),LEN(A25)=8,EXACT(LEFT(A25,4),"CUS-"),ISNUMBER(FIND(MID(A25,5,1)&amp;"x","0x1x2x3x4x5x6x7x8x9x")),ISNUMBER(FIND(MID(A25,6,1)&amp;"x","0x1x2x3x4x5x6x7x8x9x")),ISNUMBER(FIND(MID(A25,7,1)&amp;"x","0x1x2x3x4x5x6x7x8x9x")),ISNUMBER(FIND(MID(A25,8,1)&amp;"x","0x1x2x3x4x5x6x7x8x9x")))),"顧客IDはCUS-と半角数字4桁",IF(COUNTIFS($A$8:$A$57,A25)&gt;1,"顧客IDが重複",IF(NOT(AND(ISTEXT(B25),LEN(B25)&gt;0,LEN(B25)&lt;=20,EXACT(B25,TRIM(CLEAN(B25))),ISERROR(FIND(CHAR(10),B25)),ISERROR(FIND(CHAR(13),B25)),ISERROR(FIND(" ",B25)),ISERROR(FIND(" ",B25)),ISERROR(FIND(CHAR(127),B25)),ISERROR(FIND(LEFT(B25,1),"=+-@＝＋－＠")))),"表示名は1〜20文字の文字列",IF(NOT(OR(C25="継続",C25="保留",C25="終了")),"管理区分を確認",IF(AND(D25&lt;&gt;"",NOT(AND(ISTEXT(D25),LEN(D25)=8,EXACT(LEFT(D25,4),"STF-"),ISNUMBER(FIND(MID(D25,5,1)&amp;"x","0x1x2x3x4x5x6x7x8x9x")),ISNUMBER(FIND(MID(D25,6,1)&amp;"x","0x1x2x3x4x5x6x7x8x9x")),ISNUMBER(FIND(MID(D25,7,1)&amp;"x","0x1x2x3x4x5x6x7x8x9x")),ISNUMBER(FIND(MID(D25,8,1)&amp;"x","0x1x2x3x4x5x6x7x8x9x"))))),"担当IDの形式を確認",IF(AND(D25&lt;&gt;"",COUNTIFS(担当者ID!$A$8:$A$27,D25)&lt;&gt;1),"担当が未登録/重複",IF(NOT(OR(E25="連絡可",E25="要確認",E25="連絡停止")),"連絡区分を確認",IF(NOT(AND(ISNUMBER(G25),G25&gt;=43831,G25&lt;73051,G25=INT(G25))),"記録確認日は日付で必須",IF(G25&gt;顧客一覧!$B$3,"確認日が基準日より後",IF(AND(F25&lt;&gt;"",NOT(AND(ISNUMBER(F25),F25&gt;=43831,F25&lt;73051,F25=INT(F25)))),"最終接点日は日付で入力",IF(AND(F25&lt;&gt;"",F25&gt;G25),"接点日が記録確認日より後",IF(AND(H25&lt;&gt;"",NOT(AND(ISNUMBER(H25),H25&gt;=43831,H25&lt;73051,H25=INT(H25)))),"次回予定日は日付で入力","確認済み")))))))))))))</f>
        <v/>
      </c>
      <c r="P25" s="1" t="str">
        <f aca="false">IF(O25="","",IF(O25="確認済み",0,1))</f>
        <v/>
      </c>
      <c r="Q25" s="1" t="str">
        <f aca="false">IF(O25="","",IF(NOT(AND(ISNUMBER(P25),P25=IF(O25="確認済み",0,1))),1,IF(P25&lt;&gt;0,0,IF(AND(ISNUMBER(I25),I25=IF(C25="終了",0,1),ISNUMBER(J25),J25=IF(AND(C25&lt;&gt;"終了",D25=""),1,0),ISNUMBER(K25),K25=IF(AND(C25="継続",E25="連絡可",D25&lt;&gt;"",H25&lt;&gt;""),1,0),ISNUMBER(L25),L25=IF(AND(H25&lt;&gt;"",NOT(AND(C25="継続",E25="連絡可",D25&lt;&gt;""))),1,0),ISTEXT(M25),M25=IF(C25="終了","終了",IF(E25="連絡停止","連絡停止",IF(E25="要確認","連絡要確認",IF(C25="保留","保留",IF(D25="","担当未設定",IF(H25="","予定なし",IF(H25&lt;顧客一覧!$B$3,"予定遅延",IF(H25=顧客一覧!$B$3,"本日予定","今後予定")))))))),ISNUMBER(N25),N25=IF(AND(C25&lt;&gt;"終了",E25="要確認"),1,0)),0,1))))</f>
        <v/>
      </c>
    </row>
    <row r="26" customFormat="false" ht="30" hidden="false" customHeight="true" outlineLevel="0" collapsed="false">
      <c r="A26" s="9"/>
      <c r="B26" s="10"/>
      <c r="C26" s="11"/>
      <c r="D26" s="12"/>
      <c r="E26" s="11"/>
      <c r="F26" s="13"/>
      <c r="G26" s="13"/>
      <c r="H26" s="13"/>
      <c r="I26" s="1" t="str">
        <f aca="false">IF(O26="","",IF(P26&lt;&gt;0,NA(),IF(C26="終了",0,1)))</f>
        <v/>
      </c>
      <c r="J26" s="1" t="str">
        <f aca="false">IF(O26="","",IF(P26&lt;&gt;0,NA(),IF(AND(C26&lt;&gt;"終了",D26=""),1,0)))</f>
        <v/>
      </c>
      <c r="K26" s="1" t="str">
        <f aca="false">IF(O26="","",IF(P26&lt;&gt;0,NA(),IF(AND(C26="継続",E26="連絡可",D26&lt;&gt;"",H26&lt;&gt;""),1,0)))</f>
        <v/>
      </c>
      <c r="L26" s="1" t="str">
        <f aca="false">IF(O26="","",IF(P26&lt;&gt;0,NA(),IF(AND(H26&lt;&gt;"",NOT(AND(C26="継続",E26="連絡可",D26&lt;&gt;""))),1,0)))</f>
        <v/>
      </c>
      <c r="M26" s="1" t="str">
        <f aca="false">IF(O26="","",IF(P26&lt;&gt;0,NA(),IF(C26="終了","終了",IF(E26="連絡停止","連絡停止",IF(E26="要確認","連絡要確認",IF(C26="保留","保留",IF(D26="","担当未設定",IF(H26="","予定なし",IF(H26&lt;顧客一覧!$B$3,"予定遅延",IF(H26=顧客一覧!$B$3,"本日予定","今後予定"))))))))))</f>
        <v/>
      </c>
      <c r="N26" s="1" t="str">
        <f aca="false">IF(O26="","",IF(P26&lt;&gt;0,NA(),IF(AND(C26&lt;&gt;"終了",E26="要確認"),1,0)))</f>
        <v/>
      </c>
      <c r="O26" s="1" t="str">
        <f aca="false">IF(COUNTA(A26:H26)=0,"",IF(NOT(AND(ISTEXT(A26),LEN(A26)=8,EXACT(LEFT(A26,4),"CUS-"),ISNUMBER(FIND(MID(A26,5,1)&amp;"x","0x1x2x3x4x5x6x7x8x9x")),ISNUMBER(FIND(MID(A26,6,1)&amp;"x","0x1x2x3x4x5x6x7x8x9x")),ISNUMBER(FIND(MID(A26,7,1)&amp;"x","0x1x2x3x4x5x6x7x8x9x")),ISNUMBER(FIND(MID(A26,8,1)&amp;"x","0x1x2x3x4x5x6x7x8x9x")))),"顧客IDはCUS-と半角数字4桁",IF(COUNTIFS($A$8:$A$57,A26)&gt;1,"顧客IDが重複",IF(NOT(AND(ISTEXT(B26),LEN(B26)&gt;0,LEN(B26)&lt;=20,EXACT(B26,TRIM(CLEAN(B26))),ISERROR(FIND(CHAR(10),B26)),ISERROR(FIND(CHAR(13),B26)),ISERROR(FIND(" ",B26)),ISERROR(FIND(" ",B26)),ISERROR(FIND(CHAR(127),B26)),ISERROR(FIND(LEFT(B26,1),"=+-@＝＋－＠")))),"表示名は1〜20文字の文字列",IF(NOT(OR(C26="継続",C26="保留",C26="終了")),"管理区分を確認",IF(AND(D26&lt;&gt;"",NOT(AND(ISTEXT(D26),LEN(D26)=8,EXACT(LEFT(D26,4),"STF-"),ISNUMBER(FIND(MID(D26,5,1)&amp;"x","0x1x2x3x4x5x6x7x8x9x")),ISNUMBER(FIND(MID(D26,6,1)&amp;"x","0x1x2x3x4x5x6x7x8x9x")),ISNUMBER(FIND(MID(D26,7,1)&amp;"x","0x1x2x3x4x5x6x7x8x9x")),ISNUMBER(FIND(MID(D26,8,1)&amp;"x","0x1x2x3x4x5x6x7x8x9x"))))),"担当IDの形式を確認",IF(AND(D26&lt;&gt;"",COUNTIFS(担当者ID!$A$8:$A$27,D26)&lt;&gt;1),"担当が未登録/重複",IF(NOT(OR(E26="連絡可",E26="要確認",E26="連絡停止")),"連絡区分を確認",IF(NOT(AND(ISNUMBER(G26),G26&gt;=43831,G26&lt;73051,G26=INT(G26))),"記録確認日は日付で必須",IF(G26&gt;顧客一覧!$B$3,"確認日が基準日より後",IF(AND(F26&lt;&gt;"",NOT(AND(ISNUMBER(F26),F26&gt;=43831,F26&lt;73051,F26=INT(F26)))),"最終接点日は日付で入力",IF(AND(F26&lt;&gt;"",F26&gt;G26),"接点日が記録確認日より後",IF(AND(H26&lt;&gt;"",NOT(AND(ISNUMBER(H26),H26&gt;=43831,H26&lt;73051,H26=INT(H26)))),"次回予定日は日付で入力","確認済み")))))))))))))</f>
        <v/>
      </c>
      <c r="P26" s="1" t="str">
        <f aca="false">IF(O26="","",IF(O26="確認済み",0,1))</f>
        <v/>
      </c>
      <c r="Q26" s="1" t="str">
        <f aca="false">IF(O26="","",IF(NOT(AND(ISNUMBER(P26),P26=IF(O26="確認済み",0,1))),1,IF(P26&lt;&gt;0,0,IF(AND(ISNUMBER(I26),I26=IF(C26="終了",0,1),ISNUMBER(J26),J26=IF(AND(C26&lt;&gt;"終了",D26=""),1,0),ISNUMBER(K26),K26=IF(AND(C26="継続",E26="連絡可",D26&lt;&gt;"",H26&lt;&gt;""),1,0),ISNUMBER(L26),L26=IF(AND(H26&lt;&gt;"",NOT(AND(C26="継続",E26="連絡可",D26&lt;&gt;""))),1,0),ISTEXT(M26),M26=IF(C26="終了","終了",IF(E26="連絡停止","連絡停止",IF(E26="要確認","連絡要確認",IF(C26="保留","保留",IF(D26="","担当未設定",IF(H26="","予定なし",IF(H26&lt;顧客一覧!$B$3,"予定遅延",IF(H26=顧客一覧!$B$3,"本日予定","今後予定")))))))),ISNUMBER(N26),N26=IF(AND(C26&lt;&gt;"終了",E26="要確認"),1,0)),0,1))))</f>
        <v/>
      </c>
    </row>
    <row r="27" customFormat="false" ht="30" hidden="false" customHeight="true" outlineLevel="0" collapsed="false">
      <c r="A27" s="9"/>
      <c r="B27" s="10"/>
      <c r="C27" s="11"/>
      <c r="D27" s="12"/>
      <c r="E27" s="11"/>
      <c r="F27" s="13"/>
      <c r="G27" s="13"/>
      <c r="H27" s="13"/>
      <c r="I27" s="1" t="str">
        <f aca="false">IF(O27="","",IF(P27&lt;&gt;0,NA(),IF(C27="終了",0,1)))</f>
        <v/>
      </c>
      <c r="J27" s="1" t="str">
        <f aca="false">IF(O27="","",IF(P27&lt;&gt;0,NA(),IF(AND(C27&lt;&gt;"終了",D27=""),1,0)))</f>
        <v/>
      </c>
      <c r="K27" s="1" t="str">
        <f aca="false">IF(O27="","",IF(P27&lt;&gt;0,NA(),IF(AND(C27="継続",E27="連絡可",D27&lt;&gt;"",H27&lt;&gt;""),1,0)))</f>
        <v/>
      </c>
      <c r="L27" s="1" t="str">
        <f aca="false">IF(O27="","",IF(P27&lt;&gt;0,NA(),IF(AND(H27&lt;&gt;"",NOT(AND(C27="継続",E27="連絡可",D27&lt;&gt;""))),1,0)))</f>
        <v/>
      </c>
      <c r="M27" s="1" t="str">
        <f aca="false">IF(O27="","",IF(P27&lt;&gt;0,NA(),IF(C27="終了","終了",IF(E27="連絡停止","連絡停止",IF(E27="要確認","連絡要確認",IF(C27="保留","保留",IF(D27="","担当未設定",IF(H27="","予定なし",IF(H27&lt;顧客一覧!$B$3,"予定遅延",IF(H27=顧客一覧!$B$3,"本日予定","今後予定"))))))))))</f>
        <v/>
      </c>
      <c r="N27" s="1" t="str">
        <f aca="false">IF(O27="","",IF(P27&lt;&gt;0,NA(),IF(AND(C27&lt;&gt;"終了",E27="要確認"),1,0)))</f>
        <v/>
      </c>
      <c r="O27" s="1" t="str">
        <f aca="false">IF(COUNTA(A27:H27)=0,"",IF(NOT(AND(ISTEXT(A27),LEN(A27)=8,EXACT(LEFT(A27,4),"CUS-"),ISNUMBER(FIND(MID(A27,5,1)&amp;"x","0x1x2x3x4x5x6x7x8x9x")),ISNUMBER(FIND(MID(A27,6,1)&amp;"x","0x1x2x3x4x5x6x7x8x9x")),ISNUMBER(FIND(MID(A27,7,1)&amp;"x","0x1x2x3x4x5x6x7x8x9x")),ISNUMBER(FIND(MID(A27,8,1)&amp;"x","0x1x2x3x4x5x6x7x8x9x")))),"顧客IDはCUS-と半角数字4桁",IF(COUNTIFS($A$8:$A$57,A27)&gt;1,"顧客IDが重複",IF(NOT(AND(ISTEXT(B27),LEN(B27)&gt;0,LEN(B27)&lt;=20,EXACT(B27,TRIM(CLEAN(B27))),ISERROR(FIND(CHAR(10),B27)),ISERROR(FIND(CHAR(13),B27)),ISERROR(FIND(" ",B27)),ISERROR(FIND(" ",B27)),ISERROR(FIND(CHAR(127),B27)),ISERROR(FIND(LEFT(B27,1),"=+-@＝＋－＠")))),"表示名は1〜20文字の文字列",IF(NOT(OR(C27="継続",C27="保留",C27="終了")),"管理区分を確認",IF(AND(D27&lt;&gt;"",NOT(AND(ISTEXT(D27),LEN(D27)=8,EXACT(LEFT(D27,4),"STF-"),ISNUMBER(FIND(MID(D27,5,1)&amp;"x","0x1x2x3x4x5x6x7x8x9x")),ISNUMBER(FIND(MID(D27,6,1)&amp;"x","0x1x2x3x4x5x6x7x8x9x")),ISNUMBER(FIND(MID(D27,7,1)&amp;"x","0x1x2x3x4x5x6x7x8x9x")),ISNUMBER(FIND(MID(D27,8,1)&amp;"x","0x1x2x3x4x5x6x7x8x9x"))))),"担当IDの形式を確認",IF(AND(D27&lt;&gt;"",COUNTIFS(担当者ID!$A$8:$A$27,D27)&lt;&gt;1),"担当が未登録/重複",IF(NOT(OR(E27="連絡可",E27="要確認",E27="連絡停止")),"連絡区分を確認",IF(NOT(AND(ISNUMBER(G27),G27&gt;=43831,G27&lt;73051,G27=INT(G27))),"記録確認日は日付で必須",IF(G27&gt;顧客一覧!$B$3,"確認日が基準日より後",IF(AND(F27&lt;&gt;"",NOT(AND(ISNUMBER(F27),F27&gt;=43831,F27&lt;73051,F27=INT(F27)))),"最終接点日は日付で入力",IF(AND(F27&lt;&gt;"",F27&gt;G27),"接点日が記録確認日より後",IF(AND(H27&lt;&gt;"",NOT(AND(ISNUMBER(H27),H27&gt;=43831,H27&lt;73051,H27=INT(H27)))),"次回予定日は日付で入力","確認済み")))))))))))))</f>
        <v/>
      </c>
      <c r="P27" s="1" t="str">
        <f aca="false">IF(O27="","",IF(O27="確認済み",0,1))</f>
        <v/>
      </c>
      <c r="Q27" s="1" t="str">
        <f aca="false">IF(O27="","",IF(NOT(AND(ISNUMBER(P27),P27=IF(O27="確認済み",0,1))),1,IF(P27&lt;&gt;0,0,IF(AND(ISNUMBER(I27),I27=IF(C27="終了",0,1),ISNUMBER(J27),J27=IF(AND(C27&lt;&gt;"終了",D27=""),1,0),ISNUMBER(K27),K27=IF(AND(C27="継続",E27="連絡可",D27&lt;&gt;"",H27&lt;&gt;""),1,0),ISNUMBER(L27),L27=IF(AND(H27&lt;&gt;"",NOT(AND(C27="継続",E27="連絡可",D27&lt;&gt;""))),1,0),ISTEXT(M27),M27=IF(C27="終了","終了",IF(E27="連絡停止","連絡停止",IF(E27="要確認","連絡要確認",IF(C27="保留","保留",IF(D27="","担当未設定",IF(H27="","予定なし",IF(H27&lt;顧客一覧!$B$3,"予定遅延",IF(H27=顧客一覧!$B$3,"本日予定","今後予定")))))))),ISNUMBER(N27),N27=IF(AND(C27&lt;&gt;"終了",E27="要確認"),1,0)),0,1))))</f>
        <v/>
      </c>
    </row>
    <row r="28" customFormat="false" ht="30" hidden="false" customHeight="true" outlineLevel="0" collapsed="false">
      <c r="A28" s="9"/>
      <c r="B28" s="10"/>
      <c r="C28" s="11"/>
      <c r="D28" s="12"/>
      <c r="E28" s="11"/>
      <c r="F28" s="13"/>
      <c r="G28" s="13"/>
      <c r="H28" s="13"/>
      <c r="I28" s="1" t="str">
        <f aca="false">IF(O28="","",IF(P28&lt;&gt;0,NA(),IF(C28="終了",0,1)))</f>
        <v/>
      </c>
      <c r="J28" s="1" t="str">
        <f aca="false">IF(O28="","",IF(P28&lt;&gt;0,NA(),IF(AND(C28&lt;&gt;"終了",D28=""),1,0)))</f>
        <v/>
      </c>
      <c r="K28" s="1" t="str">
        <f aca="false">IF(O28="","",IF(P28&lt;&gt;0,NA(),IF(AND(C28="継続",E28="連絡可",D28&lt;&gt;"",H28&lt;&gt;""),1,0)))</f>
        <v/>
      </c>
      <c r="L28" s="1" t="str">
        <f aca="false">IF(O28="","",IF(P28&lt;&gt;0,NA(),IF(AND(H28&lt;&gt;"",NOT(AND(C28="継続",E28="連絡可",D28&lt;&gt;""))),1,0)))</f>
        <v/>
      </c>
      <c r="M28" s="1" t="str">
        <f aca="false">IF(O28="","",IF(P28&lt;&gt;0,NA(),IF(C28="終了","終了",IF(E28="連絡停止","連絡停止",IF(E28="要確認","連絡要確認",IF(C28="保留","保留",IF(D28="","担当未設定",IF(H28="","予定なし",IF(H28&lt;顧客一覧!$B$3,"予定遅延",IF(H28=顧客一覧!$B$3,"本日予定","今後予定"))))))))))</f>
        <v/>
      </c>
      <c r="N28" s="1" t="str">
        <f aca="false">IF(O28="","",IF(P28&lt;&gt;0,NA(),IF(AND(C28&lt;&gt;"終了",E28="要確認"),1,0)))</f>
        <v/>
      </c>
      <c r="O28" s="1" t="str">
        <f aca="false">IF(COUNTA(A28:H28)=0,"",IF(NOT(AND(ISTEXT(A28),LEN(A28)=8,EXACT(LEFT(A28,4),"CUS-"),ISNUMBER(FIND(MID(A28,5,1)&amp;"x","0x1x2x3x4x5x6x7x8x9x")),ISNUMBER(FIND(MID(A28,6,1)&amp;"x","0x1x2x3x4x5x6x7x8x9x")),ISNUMBER(FIND(MID(A28,7,1)&amp;"x","0x1x2x3x4x5x6x7x8x9x")),ISNUMBER(FIND(MID(A28,8,1)&amp;"x","0x1x2x3x4x5x6x7x8x9x")))),"顧客IDはCUS-と半角数字4桁",IF(COUNTIFS($A$8:$A$57,A28)&gt;1,"顧客IDが重複",IF(NOT(AND(ISTEXT(B28),LEN(B28)&gt;0,LEN(B28)&lt;=20,EXACT(B28,TRIM(CLEAN(B28))),ISERROR(FIND(CHAR(10),B28)),ISERROR(FIND(CHAR(13),B28)),ISERROR(FIND(" ",B28)),ISERROR(FIND(" ",B28)),ISERROR(FIND(CHAR(127),B28)),ISERROR(FIND(LEFT(B28,1),"=+-@＝＋－＠")))),"表示名は1〜20文字の文字列",IF(NOT(OR(C28="継続",C28="保留",C28="終了")),"管理区分を確認",IF(AND(D28&lt;&gt;"",NOT(AND(ISTEXT(D28),LEN(D28)=8,EXACT(LEFT(D28,4),"STF-"),ISNUMBER(FIND(MID(D28,5,1)&amp;"x","0x1x2x3x4x5x6x7x8x9x")),ISNUMBER(FIND(MID(D28,6,1)&amp;"x","0x1x2x3x4x5x6x7x8x9x")),ISNUMBER(FIND(MID(D28,7,1)&amp;"x","0x1x2x3x4x5x6x7x8x9x")),ISNUMBER(FIND(MID(D28,8,1)&amp;"x","0x1x2x3x4x5x6x7x8x9x"))))),"担当IDの形式を確認",IF(AND(D28&lt;&gt;"",COUNTIFS(担当者ID!$A$8:$A$27,D28)&lt;&gt;1),"担当が未登録/重複",IF(NOT(OR(E28="連絡可",E28="要確認",E28="連絡停止")),"連絡区分を確認",IF(NOT(AND(ISNUMBER(G28),G28&gt;=43831,G28&lt;73051,G28=INT(G28))),"記録確認日は日付で必須",IF(G28&gt;顧客一覧!$B$3,"確認日が基準日より後",IF(AND(F28&lt;&gt;"",NOT(AND(ISNUMBER(F28),F28&gt;=43831,F28&lt;73051,F28=INT(F28)))),"最終接点日は日付で入力",IF(AND(F28&lt;&gt;"",F28&gt;G28),"接点日が記録確認日より後",IF(AND(H28&lt;&gt;"",NOT(AND(ISNUMBER(H28),H28&gt;=43831,H28&lt;73051,H28=INT(H28)))),"次回予定日は日付で入力","確認済み")))))))))))))</f>
        <v/>
      </c>
      <c r="P28" s="1" t="str">
        <f aca="false">IF(O28="","",IF(O28="確認済み",0,1))</f>
        <v/>
      </c>
      <c r="Q28" s="1" t="str">
        <f aca="false">IF(O28="","",IF(NOT(AND(ISNUMBER(P28),P28=IF(O28="確認済み",0,1))),1,IF(P28&lt;&gt;0,0,IF(AND(ISNUMBER(I28),I28=IF(C28="終了",0,1),ISNUMBER(J28),J28=IF(AND(C28&lt;&gt;"終了",D28=""),1,0),ISNUMBER(K28),K28=IF(AND(C28="継続",E28="連絡可",D28&lt;&gt;"",H28&lt;&gt;""),1,0),ISNUMBER(L28),L28=IF(AND(H28&lt;&gt;"",NOT(AND(C28="継続",E28="連絡可",D28&lt;&gt;""))),1,0),ISTEXT(M28),M28=IF(C28="終了","終了",IF(E28="連絡停止","連絡停止",IF(E28="要確認","連絡要確認",IF(C28="保留","保留",IF(D28="","担当未設定",IF(H28="","予定なし",IF(H28&lt;顧客一覧!$B$3,"予定遅延",IF(H28=顧客一覧!$B$3,"本日予定","今後予定")))))))),ISNUMBER(N28),N28=IF(AND(C28&lt;&gt;"終了",E28="要確認"),1,0)),0,1))))</f>
        <v/>
      </c>
    </row>
    <row r="29" customFormat="false" ht="30" hidden="false" customHeight="true" outlineLevel="0" collapsed="false">
      <c r="A29" s="9"/>
      <c r="B29" s="10"/>
      <c r="C29" s="11"/>
      <c r="D29" s="12"/>
      <c r="E29" s="11"/>
      <c r="F29" s="13"/>
      <c r="G29" s="13"/>
      <c r="H29" s="13"/>
      <c r="I29" s="1" t="str">
        <f aca="false">IF(O29="","",IF(P29&lt;&gt;0,NA(),IF(C29="終了",0,1)))</f>
        <v/>
      </c>
      <c r="J29" s="1" t="str">
        <f aca="false">IF(O29="","",IF(P29&lt;&gt;0,NA(),IF(AND(C29&lt;&gt;"終了",D29=""),1,0)))</f>
        <v/>
      </c>
      <c r="K29" s="1" t="str">
        <f aca="false">IF(O29="","",IF(P29&lt;&gt;0,NA(),IF(AND(C29="継続",E29="連絡可",D29&lt;&gt;"",H29&lt;&gt;""),1,0)))</f>
        <v/>
      </c>
      <c r="L29" s="1" t="str">
        <f aca="false">IF(O29="","",IF(P29&lt;&gt;0,NA(),IF(AND(H29&lt;&gt;"",NOT(AND(C29="継続",E29="連絡可",D29&lt;&gt;""))),1,0)))</f>
        <v/>
      </c>
      <c r="M29" s="1" t="str">
        <f aca="false">IF(O29="","",IF(P29&lt;&gt;0,NA(),IF(C29="終了","終了",IF(E29="連絡停止","連絡停止",IF(E29="要確認","連絡要確認",IF(C29="保留","保留",IF(D29="","担当未設定",IF(H29="","予定なし",IF(H29&lt;顧客一覧!$B$3,"予定遅延",IF(H29=顧客一覧!$B$3,"本日予定","今後予定"))))))))))</f>
        <v/>
      </c>
      <c r="N29" s="1" t="str">
        <f aca="false">IF(O29="","",IF(P29&lt;&gt;0,NA(),IF(AND(C29&lt;&gt;"終了",E29="要確認"),1,0)))</f>
        <v/>
      </c>
      <c r="O29" s="1" t="str">
        <f aca="false">IF(COUNTA(A29:H29)=0,"",IF(NOT(AND(ISTEXT(A29),LEN(A29)=8,EXACT(LEFT(A29,4),"CUS-"),ISNUMBER(FIND(MID(A29,5,1)&amp;"x","0x1x2x3x4x5x6x7x8x9x")),ISNUMBER(FIND(MID(A29,6,1)&amp;"x","0x1x2x3x4x5x6x7x8x9x")),ISNUMBER(FIND(MID(A29,7,1)&amp;"x","0x1x2x3x4x5x6x7x8x9x")),ISNUMBER(FIND(MID(A29,8,1)&amp;"x","0x1x2x3x4x5x6x7x8x9x")))),"顧客IDはCUS-と半角数字4桁",IF(COUNTIFS($A$8:$A$57,A29)&gt;1,"顧客IDが重複",IF(NOT(AND(ISTEXT(B29),LEN(B29)&gt;0,LEN(B29)&lt;=20,EXACT(B29,TRIM(CLEAN(B29))),ISERROR(FIND(CHAR(10),B29)),ISERROR(FIND(CHAR(13),B29)),ISERROR(FIND(" ",B29)),ISERROR(FIND(" ",B29)),ISERROR(FIND(CHAR(127),B29)),ISERROR(FIND(LEFT(B29,1),"=+-@＝＋－＠")))),"表示名は1〜20文字の文字列",IF(NOT(OR(C29="継続",C29="保留",C29="終了")),"管理区分を確認",IF(AND(D29&lt;&gt;"",NOT(AND(ISTEXT(D29),LEN(D29)=8,EXACT(LEFT(D29,4),"STF-"),ISNUMBER(FIND(MID(D29,5,1)&amp;"x","0x1x2x3x4x5x6x7x8x9x")),ISNUMBER(FIND(MID(D29,6,1)&amp;"x","0x1x2x3x4x5x6x7x8x9x")),ISNUMBER(FIND(MID(D29,7,1)&amp;"x","0x1x2x3x4x5x6x7x8x9x")),ISNUMBER(FIND(MID(D29,8,1)&amp;"x","0x1x2x3x4x5x6x7x8x9x"))))),"担当IDの形式を確認",IF(AND(D29&lt;&gt;"",COUNTIFS(担当者ID!$A$8:$A$27,D29)&lt;&gt;1),"担当が未登録/重複",IF(NOT(OR(E29="連絡可",E29="要確認",E29="連絡停止")),"連絡区分を確認",IF(NOT(AND(ISNUMBER(G29),G29&gt;=43831,G29&lt;73051,G29=INT(G29))),"記録確認日は日付で必須",IF(G29&gt;顧客一覧!$B$3,"確認日が基準日より後",IF(AND(F29&lt;&gt;"",NOT(AND(ISNUMBER(F29),F29&gt;=43831,F29&lt;73051,F29=INT(F29)))),"最終接点日は日付で入力",IF(AND(F29&lt;&gt;"",F29&gt;G29),"接点日が記録確認日より後",IF(AND(H29&lt;&gt;"",NOT(AND(ISNUMBER(H29),H29&gt;=43831,H29&lt;73051,H29=INT(H29)))),"次回予定日は日付で入力","確認済み")))))))))))))</f>
        <v/>
      </c>
      <c r="P29" s="1" t="str">
        <f aca="false">IF(O29="","",IF(O29="確認済み",0,1))</f>
        <v/>
      </c>
      <c r="Q29" s="1" t="str">
        <f aca="false">IF(O29="","",IF(NOT(AND(ISNUMBER(P29),P29=IF(O29="確認済み",0,1))),1,IF(P29&lt;&gt;0,0,IF(AND(ISNUMBER(I29),I29=IF(C29="終了",0,1),ISNUMBER(J29),J29=IF(AND(C29&lt;&gt;"終了",D29=""),1,0),ISNUMBER(K29),K29=IF(AND(C29="継続",E29="連絡可",D29&lt;&gt;"",H29&lt;&gt;""),1,0),ISNUMBER(L29),L29=IF(AND(H29&lt;&gt;"",NOT(AND(C29="継続",E29="連絡可",D29&lt;&gt;""))),1,0),ISTEXT(M29),M29=IF(C29="終了","終了",IF(E29="連絡停止","連絡停止",IF(E29="要確認","連絡要確認",IF(C29="保留","保留",IF(D29="","担当未設定",IF(H29="","予定なし",IF(H29&lt;顧客一覧!$B$3,"予定遅延",IF(H29=顧客一覧!$B$3,"本日予定","今後予定")))))))),ISNUMBER(N29),N29=IF(AND(C29&lt;&gt;"終了",E29="要確認"),1,0)),0,1))))</f>
        <v/>
      </c>
    </row>
    <row r="30" customFormat="false" ht="30" hidden="false" customHeight="true" outlineLevel="0" collapsed="false">
      <c r="A30" s="9"/>
      <c r="B30" s="10"/>
      <c r="C30" s="11"/>
      <c r="D30" s="12"/>
      <c r="E30" s="11"/>
      <c r="F30" s="13"/>
      <c r="G30" s="13"/>
      <c r="H30" s="13"/>
      <c r="I30" s="1" t="str">
        <f aca="false">IF(O30="","",IF(P30&lt;&gt;0,NA(),IF(C30="終了",0,1)))</f>
        <v/>
      </c>
      <c r="J30" s="1" t="str">
        <f aca="false">IF(O30="","",IF(P30&lt;&gt;0,NA(),IF(AND(C30&lt;&gt;"終了",D30=""),1,0)))</f>
        <v/>
      </c>
      <c r="K30" s="1" t="str">
        <f aca="false">IF(O30="","",IF(P30&lt;&gt;0,NA(),IF(AND(C30="継続",E30="連絡可",D30&lt;&gt;"",H30&lt;&gt;""),1,0)))</f>
        <v/>
      </c>
      <c r="L30" s="1" t="str">
        <f aca="false">IF(O30="","",IF(P30&lt;&gt;0,NA(),IF(AND(H30&lt;&gt;"",NOT(AND(C30="継続",E30="連絡可",D30&lt;&gt;""))),1,0)))</f>
        <v/>
      </c>
      <c r="M30" s="1" t="str">
        <f aca="false">IF(O30="","",IF(P30&lt;&gt;0,NA(),IF(C30="終了","終了",IF(E30="連絡停止","連絡停止",IF(E30="要確認","連絡要確認",IF(C30="保留","保留",IF(D30="","担当未設定",IF(H30="","予定なし",IF(H30&lt;顧客一覧!$B$3,"予定遅延",IF(H30=顧客一覧!$B$3,"本日予定","今後予定"))))))))))</f>
        <v/>
      </c>
      <c r="N30" s="1" t="str">
        <f aca="false">IF(O30="","",IF(P30&lt;&gt;0,NA(),IF(AND(C30&lt;&gt;"終了",E30="要確認"),1,0)))</f>
        <v/>
      </c>
      <c r="O30" s="1" t="str">
        <f aca="false">IF(COUNTA(A30:H30)=0,"",IF(NOT(AND(ISTEXT(A30),LEN(A30)=8,EXACT(LEFT(A30,4),"CUS-"),ISNUMBER(FIND(MID(A30,5,1)&amp;"x","0x1x2x3x4x5x6x7x8x9x")),ISNUMBER(FIND(MID(A30,6,1)&amp;"x","0x1x2x3x4x5x6x7x8x9x")),ISNUMBER(FIND(MID(A30,7,1)&amp;"x","0x1x2x3x4x5x6x7x8x9x")),ISNUMBER(FIND(MID(A30,8,1)&amp;"x","0x1x2x3x4x5x6x7x8x9x")))),"顧客IDはCUS-と半角数字4桁",IF(COUNTIFS($A$8:$A$57,A30)&gt;1,"顧客IDが重複",IF(NOT(AND(ISTEXT(B30),LEN(B30)&gt;0,LEN(B30)&lt;=20,EXACT(B30,TRIM(CLEAN(B30))),ISERROR(FIND(CHAR(10),B30)),ISERROR(FIND(CHAR(13),B30)),ISERROR(FIND(" ",B30)),ISERROR(FIND(" ",B30)),ISERROR(FIND(CHAR(127),B30)),ISERROR(FIND(LEFT(B30,1),"=+-@＝＋－＠")))),"表示名は1〜20文字の文字列",IF(NOT(OR(C30="継続",C30="保留",C30="終了")),"管理区分を確認",IF(AND(D30&lt;&gt;"",NOT(AND(ISTEXT(D30),LEN(D30)=8,EXACT(LEFT(D30,4),"STF-"),ISNUMBER(FIND(MID(D30,5,1)&amp;"x","0x1x2x3x4x5x6x7x8x9x")),ISNUMBER(FIND(MID(D30,6,1)&amp;"x","0x1x2x3x4x5x6x7x8x9x")),ISNUMBER(FIND(MID(D30,7,1)&amp;"x","0x1x2x3x4x5x6x7x8x9x")),ISNUMBER(FIND(MID(D30,8,1)&amp;"x","0x1x2x3x4x5x6x7x8x9x"))))),"担当IDの形式を確認",IF(AND(D30&lt;&gt;"",COUNTIFS(担当者ID!$A$8:$A$27,D30)&lt;&gt;1),"担当が未登録/重複",IF(NOT(OR(E30="連絡可",E30="要確認",E30="連絡停止")),"連絡区分を確認",IF(NOT(AND(ISNUMBER(G30),G30&gt;=43831,G30&lt;73051,G30=INT(G30))),"記録確認日は日付で必須",IF(G30&gt;顧客一覧!$B$3,"確認日が基準日より後",IF(AND(F30&lt;&gt;"",NOT(AND(ISNUMBER(F30),F30&gt;=43831,F30&lt;73051,F30=INT(F30)))),"最終接点日は日付で入力",IF(AND(F30&lt;&gt;"",F30&gt;G30),"接点日が記録確認日より後",IF(AND(H30&lt;&gt;"",NOT(AND(ISNUMBER(H30),H30&gt;=43831,H30&lt;73051,H30=INT(H30)))),"次回予定日は日付で入力","確認済み")))))))))))))</f>
        <v/>
      </c>
      <c r="P30" s="1" t="str">
        <f aca="false">IF(O30="","",IF(O30="確認済み",0,1))</f>
        <v/>
      </c>
      <c r="Q30" s="1" t="str">
        <f aca="false">IF(O30="","",IF(NOT(AND(ISNUMBER(P30),P30=IF(O30="確認済み",0,1))),1,IF(P30&lt;&gt;0,0,IF(AND(ISNUMBER(I30),I30=IF(C30="終了",0,1),ISNUMBER(J30),J30=IF(AND(C30&lt;&gt;"終了",D30=""),1,0),ISNUMBER(K30),K30=IF(AND(C30="継続",E30="連絡可",D30&lt;&gt;"",H30&lt;&gt;""),1,0),ISNUMBER(L30),L30=IF(AND(H30&lt;&gt;"",NOT(AND(C30="継続",E30="連絡可",D30&lt;&gt;""))),1,0),ISTEXT(M30),M30=IF(C30="終了","終了",IF(E30="連絡停止","連絡停止",IF(E30="要確認","連絡要確認",IF(C30="保留","保留",IF(D30="","担当未設定",IF(H30="","予定なし",IF(H30&lt;顧客一覧!$B$3,"予定遅延",IF(H30=顧客一覧!$B$3,"本日予定","今後予定")))))))),ISNUMBER(N30),N30=IF(AND(C30&lt;&gt;"終了",E30="要確認"),1,0)),0,1))))</f>
        <v/>
      </c>
    </row>
    <row r="31" customFormat="false" ht="30" hidden="false" customHeight="true" outlineLevel="0" collapsed="false">
      <c r="A31" s="9"/>
      <c r="B31" s="10"/>
      <c r="C31" s="11"/>
      <c r="D31" s="12"/>
      <c r="E31" s="11"/>
      <c r="F31" s="13"/>
      <c r="G31" s="13"/>
      <c r="H31" s="13"/>
      <c r="I31" s="1" t="str">
        <f aca="false">IF(O31="","",IF(P31&lt;&gt;0,NA(),IF(C31="終了",0,1)))</f>
        <v/>
      </c>
      <c r="J31" s="1" t="str">
        <f aca="false">IF(O31="","",IF(P31&lt;&gt;0,NA(),IF(AND(C31&lt;&gt;"終了",D31=""),1,0)))</f>
        <v/>
      </c>
      <c r="K31" s="1" t="str">
        <f aca="false">IF(O31="","",IF(P31&lt;&gt;0,NA(),IF(AND(C31="継続",E31="連絡可",D31&lt;&gt;"",H31&lt;&gt;""),1,0)))</f>
        <v/>
      </c>
      <c r="L31" s="1" t="str">
        <f aca="false">IF(O31="","",IF(P31&lt;&gt;0,NA(),IF(AND(H31&lt;&gt;"",NOT(AND(C31="継続",E31="連絡可",D31&lt;&gt;""))),1,0)))</f>
        <v/>
      </c>
      <c r="M31" s="1" t="str">
        <f aca="false">IF(O31="","",IF(P31&lt;&gt;0,NA(),IF(C31="終了","終了",IF(E31="連絡停止","連絡停止",IF(E31="要確認","連絡要確認",IF(C31="保留","保留",IF(D31="","担当未設定",IF(H31="","予定なし",IF(H31&lt;顧客一覧!$B$3,"予定遅延",IF(H31=顧客一覧!$B$3,"本日予定","今後予定"))))))))))</f>
        <v/>
      </c>
      <c r="N31" s="1" t="str">
        <f aca="false">IF(O31="","",IF(P31&lt;&gt;0,NA(),IF(AND(C31&lt;&gt;"終了",E31="要確認"),1,0)))</f>
        <v/>
      </c>
      <c r="O31" s="1" t="str">
        <f aca="false">IF(COUNTA(A31:H31)=0,"",IF(NOT(AND(ISTEXT(A31),LEN(A31)=8,EXACT(LEFT(A31,4),"CUS-"),ISNUMBER(FIND(MID(A31,5,1)&amp;"x","0x1x2x3x4x5x6x7x8x9x")),ISNUMBER(FIND(MID(A31,6,1)&amp;"x","0x1x2x3x4x5x6x7x8x9x")),ISNUMBER(FIND(MID(A31,7,1)&amp;"x","0x1x2x3x4x5x6x7x8x9x")),ISNUMBER(FIND(MID(A31,8,1)&amp;"x","0x1x2x3x4x5x6x7x8x9x")))),"顧客IDはCUS-と半角数字4桁",IF(COUNTIFS($A$8:$A$57,A31)&gt;1,"顧客IDが重複",IF(NOT(AND(ISTEXT(B31),LEN(B31)&gt;0,LEN(B31)&lt;=20,EXACT(B31,TRIM(CLEAN(B31))),ISERROR(FIND(CHAR(10),B31)),ISERROR(FIND(CHAR(13),B31)),ISERROR(FIND(" ",B31)),ISERROR(FIND(" ",B31)),ISERROR(FIND(CHAR(127),B31)),ISERROR(FIND(LEFT(B31,1),"=+-@＝＋－＠")))),"表示名は1〜20文字の文字列",IF(NOT(OR(C31="継続",C31="保留",C31="終了")),"管理区分を確認",IF(AND(D31&lt;&gt;"",NOT(AND(ISTEXT(D31),LEN(D31)=8,EXACT(LEFT(D31,4),"STF-"),ISNUMBER(FIND(MID(D31,5,1)&amp;"x","0x1x2x3x4x5x6x7x8x9x")),ISNUMBER(FIND(MID(D31,6,1)&amp;"x","0x1x2x3x4x5x6x7x8x9x")),ISNUMBER(FIND(MID(D31,7,1)&amp;"x","0x1x2x3x4x5x6x7x8x9x")),ISNUMBER(FIND(MID(D31,8,1)&amp;"x","0x1x2x3x4x5x6x7x8x9x"))))),"担当IDの形式を確認",IF(AND(D31&lt;&gt;"",COUNTIFS(担当者ID!$A$8:$A$27,D31)&lt;&gt;1),"担当が未登録/重複",IF(NOT(OR(E31="連絡可",E31="要確認",E31="連絡停止")),"連絡区分を確認",IF(NOT(AND(ISNUMBER(G31),G31&gt;=43831,G31&lt;73051,G31=INT(G31))),"記録確認日は日付で必須",IF(G31&gt;顧客一覧!$B$3,"確認日が基準日より後",IF(AND(F31&lt;&gt;"",NOT(AND(ISNUMBER(F31),F31&gt;=43831,F31&lt;73051,F31=INT(F31)))),"最終接点日は日付で入力",IF(AND(F31&lt;&gt;"",F31&gt;G31),"接点日が記録確認日より後",IF(AND(H31&lt;&gt;"",NOT(AND(ISNUMBER(H31),H31&gt;=43831,H31&lt;73051,H31=INT(H31)))),"次回予定日は日付で入力","確認済み")))))))))))))</f>
        <v/>
      </c>
      <c r="P31" s="1" t="str">
        <f aca="false">IF(O31="","",IF(O31="確認済み",0,1))</f>
        <v/>
      </c>
      <c r="Q31" s="1" t="str">
        <f aca="false">IF(O31="","",IF(NOT(AND(ISNUMBER(P31),P31=IF(O31="確認済み",0,1))),1,IF(P31&lt;&gt;0,0,IF(AND(ISNUMBER(I31),I31=IF(C31="終了",0,1),ISNUMBER(J31),J31=IF(AND(C31&lt;&gt;"終了",D31=""),1,0),ISNUMBER(K31),K31=IF(AND(C31="継続",E31="連絡可",D31&lt;&gt;"",H31&lt;&gt;""),1,0),ISNUMBER(L31),L31=IF(AND(H31&lt;&gt;"",NOT(AND(C31="継続",E31="連絡可",D31&lt;&gt;""))),1,0),ISTEXT(M31),M31=IF(C31="終了","終了",IF(E31="連絡停止","連絡停止",IF(E31="要確認","連絡要確認",IF(C31="保留","保留",IF(D31="","担当未設定",IF(H31="","予定なし",IF(H31&lt;顧客一覧!$B$3,"予定遅延",IF(H31=顧客一覧!$B$3,"本日予定","今後予定")))))))),ISNUMBER(N31),N31=IF(AND(C31&lt;&gt;"終了",E31="要確認"),1,0)),0,1))))</f>
        <v/>
      </c>
    </row>
    <row r="32" customFormat="false" ht="30" hidden="false" customHeight="true" outlineLevel="0" collapsed="false">
      <c r="A32" s="9"/>
      <c r="B32" s="10"/>
      <c r="C32" s="11"/>
      <c r="D32" s="12"/>
      <c r="E32" s="11"/>
      <c r="F32" s="13"/>
      <c r="G32" s="13"/>
      <c r="H32" s="13"/>
      <c r="I32" s="1" t="str">
        <f aca="false">IF(O32="","",IF(P32&lt;&gt;0,NA(),IF(C32="終了",0,1)))</f>
        <v/>
      </c>
      <c r="J32" s="1" t="str">
        <f aca="false">IF(O32="","",IF(P32&lt;&gt;0,NA(),IF(AND(C32&lt;&gt;"終了",D32=""),1,0)))</f>
        <v/>
      </c>
      <c r="K32" s="1" t="str">
        <f aca="false">IF(O32="","",IF(P32&lt;&gt;0,NA(),IF(AND(C32="継続",E32="連絡可",D32&lt;&gt;"",H32&lt;&gt;""),1,0)))</f>
        <v/>
      </c>
      <c r="L32" s="1" t="str">
        <f aca="false">IF(O32="","",IF(P32&lt;&gt;0,NA(),IF(AND(H32&lt;&gt;"",NOT(AND(C32="継続",E32="連絡可",D32&lt;&gt;""))),1,0)))</f>
        <v/>
      </c>
      <c r="M32" s="1" t="str">
        <f aca="false">IF(O32="","",IF(P32&lt;&gt;0,NA(),IF(C32="終了","終了",IF(E32="連絡停止","連絡停止",IF(E32="要確認","連絡要確認",IF(C32="保留","保留",IF(D32="","担当未設定",IF(H32="","予定なし",IF(H32&lt;顧客一覧!$B$3,"予定遅延",IF(H32=顧客一覧!$B$3,"本日予定","今後予定"))))))))))</f>
        <v/>
      </c>
      <c r="N32" s="1" t="str">
        <f aca="false">IF(O32="","",IF(P32&lt;&gt;0,NA(),IF(AND(C32&lt;&gt;"終了",E32="要確認"),1,0)))</f>
        <v/>
      </c>
      <c r="O32" s="1" t="str">
        <f aca="false">IF(COUNTA(A32:H32)=0,"",IF(NOT(AND(ISTEXT(A32),LEN(A32)=8,EXACT(LEFT(A32,4),"CUS-"),ISNUMBER(FIND(MID(A32,5,1)&amp;"x","0x1x2x3x4x5x6x7x8x9x")),ISNUMBER(FIND(MID(A32,6,1)&amp;"x","0x1x2x3x4x5x6x7x8x9x")),ISNUMBER(FIND(MID(A32,7,1)&amp;"x","0x1x2x3x4x5x6x7x8x9x")),ISNUMBER(FIND(MID(A32,8,1)&amp;"x","0x1x2x3x4x5x6x7x8x9x")))),"顧客IDはCUS-と半角数字4桁",IF(COUNTIFS($A$8:$A$57,A32)&gt;1,"顧客IDが重複",IF(NOT(AND(ISTEXT(B32),LEN(B32)&gt;0,LEN(B32)&lt;=20,EXACT(B32,TRIM(CLEAN(B32))),ISERROR(FIND(CHAR(10),B32)),ISERROR(FIND(CHAR(13),B32)),ISERROR(FIND(" ",B32)),ISERROR(FIND(" ",B32)),ISERROR(FIND(CHAR(127),B32)),ISERROR(FIND(LEFT(B32,1),"=+-@＝＋－＠")))),"表示名は1〜20文字の文字列",IF(NOT(OR(C32="継続",C32="保留",C32="終了")),"管理区分を確認",IF(AND(D32&lt;&gt;"",NOT(AND(ISTEXT(D32),LEN(D32)=8,EXACT(LEFT(D32,4),"STF-"),ISNUMBER(FIND(MID(D32,5,1)&amp;"x","0x1x2x3x4x5x6x7x8x9x")),ISNUMBER(FIND(MID(D32,6,1)&amp;"x","0x1x2x3x4x5x6x7x8x9x")),ISNUMBER(FIND(MID(D32,7,1)&amp;"x","0x1x2x3x4x5x6x7x8x9x")),ISNUMBER(FIND(MID(D32,8,1)&amp;"x","0x1x2x3x4x5x6x7x8x9x"))))),"担当IDの形式を確認",IF(AND(D32&lt;&gt;"",COUNTIFS(担当者ID!$A$8:$A$27,D32)&lt;&gt;1),"担当が未登録/重複",IF(NOT(OR(E32="連絡可",E32="要確認",E32="連絡停止")),"連絡区分を確認",IF(NOT(AND(ISNUMBER(G32),G32&gt;=43831,G32&lt;73051,G32=INT(G32))),"記録確認日は日付で必須",IF(G32&gt;顧客一覧!$B$3,"確認日が基準日より後",IF(AND(F32&lt;&gt;"",NOT(AND(ISNUMBER(F32),F32&gt;=43831,F32&lt;73051,F32=INT(F32)))),"最終接点日は日付で入力",IF(AND(F32&lt;&gt;"",F32&gt;G32),"接点日が記録確認日より後",IF(AND(H32&lt;&gt;"",NOT(AND(ISNUMBER(H32),H32&gt;=43831,H32&lt;73051,H32=INT(H32)))),"次回予定日は日付で入力","確認済み")))))))))))))</f>
        <v/>
      </c>
      <c r="P32" s="1" t="str">
        <f aca="false">IF(O32="","",IF(O32="確認済み",0,1))</f>
        <v/>
      </c>
      <c r="Q32" s="1" t="str">
        <f aca="false">IF(O32="","",IF(NOT(AND(ISNUMBER(P32),P32=IF(O32="確認済み",0,1))),1,IF(P32&lt;&gt;0,0,IF(AND(ISNUMBER(I32),I32=IF(C32="終了",0,1),ISNUMBER(J32),J32=IF(AND(C32&lt;&gt;"終了",D32=""),1,0),ISNUMBER(K32),K32=IF(AND(C32="継続",E32="連絡可",D32&lt;&gt;"",H32&lt;&gt;""),1,0),ISNUMBER(L32),L32=IF(AND(H32&lt;&gt;"",NOT(AND(C32="継続",E32="連絡可",D32&lt;&gt;""))),1,0),ISTEXT(M32),M32=IF(C32="終了","終了",IF(E32="連絡停止","連絡停止",IF(E32="要確認","連絡要確認",IF(C32="保留","保留",IF(D32="","担当未設定",IF(H32="","予定なし",IF(H32&lt;顧客一覧!$B$3,"予定遅延",IF(H32=顧客一覧!$B$3,"本日予定","今後予定")))))))),ISNUMBER(N32),N32=IF(AND(C32&lt;&gt;"終了",E32="要確認"),1,0)),0,1))))</f>
        <v/>
      </c>
    </row>
    <row r="33" customFormat="false" ht="30" hidden="false" customHeight="true" outlineLevel="0" collapsed="false">
      <c r="A33" s="9"/>
      <c r="B33" s="10"/>
      <c r="C33" s="11"/>
      <c r="D33" s="12"/>
      <c r="E33" s="11"/>
      <c r="F33" s="13"/>
      <c r="G33" s="13"/>
      <c r="H33" s="13"/>
      <c r="I33" s="1" t="str">
        <f aca="false">IF(O33="","",IF(P33&lt;&gt;0,NA(),IF(C33="終了",0,1)))</f>
        <v/>
      </c>
      <c r="J33" s="1" t="str">
        <f aca="false">IF(O33="","",IF(P33&lt;&gt;0,NA(),IF(AND(C33&lt;&gt;"終了",D33=""),1,0)))</f>
        <v/>
      </c>
      <c r="K33" s="1" t="str">
        <f aca="false">IF(O33="","",IF(P33&lt;&gt;0,NA(),IF(AND(C33="継続",E33="連絡可",D33&lt;&gt;"",H33&lt;&gt;""),1,0)))</f>
        <v/>
      </c>
      <c r="L33" s="1" t="str">
        <f aca="false">IF(O33="","",IF(P33&lt;&gt;0,NA(),IF(AND(H33&lt;&gt;"",NOT(AND(C33="継続",E33="連絡可",D33&lt;&gt;""))),1,0)))</f>
        <v/>
      </c>
      <c r="M33" s="1" t="str">
        <f aca="false">IF(O33="","",IF(P33&lt;&gt;0,NA(),IF(C33="終了","終了",IF(E33="連絡停止","連絡停止",IF(E33="要確認","連絡要確認",IF(C33="保留","保留",IF(D33="","担当未設定",IF(H33="","予定なし",IF(H33&lt;顧客一覧!$B$3,"予定遅延",IF(H33=顧客一覧!$B$3,"本日予定","今後予定"))))))))))</f>
        <v/>
      </c>
      <c r="N33" s="1" t="str">
        <f aca="false">IF(O33="","",IF(P33&lt;&gt;0,NA(),IF(AND(C33&lt;&gt;"終了",E33="要確認"),1,0)))</f>
        <v/>
      </c>
      <c r="O33" s="1" t="str">
        <f aca="false">IF(COUNTA(A33:H33)=0,"",IF(NOT(AND(ISTEXT(A33),LEN(A33)=8,EXACT(LEFT(A33,4),"CUS-"),ISNUMBER(FIND(MID(A33,5,1)&amp;"x","0x1x2x3x4x5x6x7x8x9x")),ISNUMBER(FIND(MID(A33,6,1)&amp;"x","0x1x2x3x4x5x6x7x8x9x")),ISNUMBER(FIND(MID(A33,7,1)&amp;"x","0x1x2x3x4x5x6x7x8x9x")),ISNUMBER(FIND(MID(A33,8,1)&amp;"x","0x1x2x3x4x5x6x7x8x9x")))),"顧客IDはCUS-と半角数字4桁",IF(COUNTIFS($A$8:$A$57,A33)&gt;1,"顧客IDが重複",IF(NOT(AND(ISTEXT(B33),LEN(B33)&gt;0,LEN(B33)&lt;=20,EXACT(B33,TRIM(CLEAN(B33))),ISERROR(FIND(CHAR(10),B33)),ISERROR(FIND(CHAR(13),B33)),ISERROR(FIND(" ",B33)),ISERROR(FIND(" ",B33)),ISERROR(FIND(CHAR(127),B33)),ISERROR(FIND(LEFT(B33,1),"=+-@＝＋－＠")))),"表示名は1〜20文字の文字列",IF(NOT(OR(C33="継続",C33="保留",C33="終了")),"管理区分を確認",IF(AND(D33&lt;&gt;"",NOT(AND(ISTEXT(D33),LEN(D33)=8,EXACT(LEFT(D33,4),"STF-"),ISNUMBER(FIND(MID(D33,5,1)&amp;"x","0x1x2x3x4x5x6x7x8x9x")),ISNUMBER(FIND(MID(D33,6,1)&amp;"x","0x1x2x3x4x5x6x7x8x9x")),ISNUMBER(FIND(MID(D33,7,1)&amp;"x","0x1x2x3x4x5x6x7x8x9x")),ISNUMBER(FIND(MID(D33,8,1)&amp;"x","0x1x2x3x4x5x6x7x8x9x"))))),"担当IDの形式を確認",IF(AND(D33&lt;&gt;"",COUNTIFS(担当者ID!$A$8:$A$27,D33)&lt;&gt;1),"担当が未登録/重複",IF(NOT(OR(E33="連絡可",E33="要確認",E33="連絡停止")),"連絡区分を確認",IF(NOT(AND(ISNUMBER(G33),G33&gt;=43831,G33&lt;73051,G33=INT(G33))),"記録確認日は日付で必須",IF(G33&gt;顧客一覧!$B$3,"確認日が基準日より後",IF(AND(F33&lt;&gt;"",NOT(AND(ISNUMBER(F33),F33&gt;=43831,F33&lt;73051,F33=INT(F33)))),"最終接点日は日付で入力",IF(AND(F33&lt;&gt;"",F33&gt;G33),"接点日が記録確認日より後",IF(AND(H33&lt;&gt;"",NOT(AND(ISNUMBER(H33),H33&gt;=43831,H33&lt;73051,H33=INT(H33)))),"次回予定日は日付で入力","確認済み")))))))))))))</f>
        <v/>
      </c>
      <c r="P33" s="1" t="str">
        <f aca="false">IF(O33="","",IF(O33="確認済み",0,1))</f>
        <v/>
      </c>
      <c r="Q33" s="1" t="str">
        <f aca="false">IF(O33="","",IF(NOT(AND(ISNUMBER(P33),P33=IF(O33="確認済み",0,1))),1,IF(P33&lt;&gt;0,0,IF(AND(ISNUMBER(I33),I33=IF(C33="終了",0,1),ISNUMBER(J33),J33=IF(AND(C33&lt;&gt;"終了",D33=""),1,0),ISNUMBER(K33),K33=IF(AND(C33="継続",E33="連絡可",D33&lt;&gt;"",H33&lt;&gt;""),1,0),ISNUMBER(L33),L33=IF(AND(H33&lt;&gt;"",NOT(AND(C33="継続",E33="連絡可",D33&lt;&gt;""))),1,0),ISTEXT(M33),M33=IF(C33="終了","終了",IF(E33="連絡停止","連絡停止",IF(E33="要確認","連絡要確認",IF(C33="保留","保留",IF(D33="","担当未設定",IF(H33="","予定なし",IF(H33&lt;顧客一覧!$B$3,"予定遅延",IF(H33=顧客一覧!$B$3,"本日予定","今後予定")))))))),ISNUMBER(N33),N33=IF(AND(C33&lt;&gt;"終了",E33="要確認"),1,0)),0,1))))</f>
        <v/>
      </c>
    </row>
    <row r="34" customFormat="false" ht="30" hidden="false" customHeight="true" outlineLevel="0" collapsed="false">
      <c r="A34" s="9"/>
      <c r="B34" s="10"/>
      <c r="C34" s="11"/>
      <c r="D34" s="12"/>
      <c r="E34" s="11"/>
      <c r="F34" s="13"/>
      <c r="G34" s="13"/>
      <c r="H34" s="13"/>
      <c r="I34" s="1" t="str">
        <f aca="false">IF(O34="","",IF(P34&lt;&gt;0,NA(),IF(C34="終了",0,1)))</f>
        <v/>
      </c>
      <c r="J34" s="1" t="str">
        <f aca="false">IF(O34="","",IF(P34&lt;&gt;0,NA(),IF(AND(C34&lt;&gt;"終了",D34=""),1,0)))</f>
        <v/>
      </c>
      <c r="K34" s="1" t="str">
        <f aca="false">IF(O34="","",IF(P34&lt;&gt;0,NA(),IF(AND(C34="継続",E34="連絡可",D34&lt;&gt;"",H34&lt;&gt;""),1,0)))</f>
        <v/>
      </c>
      <c r="L34" s="1" t="str">
        <f aca="false">IF(O34="","",IF(P34&lt;&gt;0,NA(),IF(AND(H34&lt;&gt;"",NOT(AND(C34="継続",E34="連絡可",D34&lt;&gt;""))),1,0)))</f>
        <v/>
      </c>
      <c r="M34" s="1" t="str">
        <f aca="false">IF(O34="","",IF(P34&lt;&gt;0,NA(),IF(C34="終了","終了",IF(E34="連絡停止","連絡停止",IF(E34="要確認","連絡要確認",IF(C34="保留","保留",IF(D34="","担当未設定",IF(H34="","予定なし",IF(H34&lt;顧客一覧!$B$3,"予定遅延",IF(H34=顧客一覧!$B$3,"本日予定","今後予定"))))))))))</f>
        <v/>
      </c>
      <c r="N34" s="1" t="str">
        <f aca="false">IF(O34="","",IF(P34&lt;&gt;0,NA(),IF(AND(C34&lt;&gt;"終了",E34="要確認"),1,0)))</f>
        <v/>
      </c>
      <c r="O34" s="1" t="str">
        <f aca="false">IF(COUNTA(A34:H34)=0,"",IF(NOT(AND(ISTEXT(A34),LEN(A34)=8,EXACT(LEFT(A34,4),"CUS-"),ISNUMBER(FIND(MID(A34,5,1)&amp;"x","0x1x2x3x4x5x6x7x8x9x")),ISNUMBER(FIND(MID(A34,6,1)&amp;"x","0x1x2x3x4x5x6x7x8x9x")),ISNUMBER(FIND(MID(A34,7,1)&amp;"x","0x1x2x3x4x5x6x7x8x9x")),ISNUMBER(FIND(MID(A34,8,1)&amp;"x","0x1x2x3x4x5x6x7x8x9x")))),"顧客IDはCUS-と半角数字4桁",IF(COUNTIFS($A$8:$A$57,A34)&gt;1,"顧客IDが重複",IF(NOT(AND(ISTEXT(B34),LEN(B34)&gt;0,LEN(B34)&lt;=20,EXACT(B34,TRIM(CLEAN(B34))),ISERROR(FIND(CHAR(10),B34)),ISERROR(FIND(CHAR(13),B34)),ISERROR(FIND(" ",B34)),ISERROR(FIND(" ",B34)),ISERROR(FIND(CHAR(127),B34)),ISERROR(FIND(LEFT(B34,1),"=+-@＝＋－＠")))),"表示名は1〜20文字の文字列",IF(NOT(OR(C34="継続",C34="保留",C34="終了")),"管理区分を確認",IF(AND(D34&lt;&gt;"",NOT(AND(ISTEXT(D34),LEN(D34)=8,EXACT(LEFT(D34,4),"STF-"),ISNUMBER(FIND(MID(D34,5,1)&amp;"x","0x1x2x3x4x5x6x7x8x9x")),ISNUMBER(FIND(MID(D34,6,1)&amp;"x","0x1x2x3x4x5x6x7x8x9x")),ISNUMBER(FIND(MID(D34,7,1)&amp;"x","0x1x2x3x4x5x6x7x8x9x")),ISNUMBER(FIND(MID(D34,8,1)&amp;"x","0x1x2x3x4x5x6x7x8x9x"))))),"担当IDの形式を確認",IF(AND(D34&lt;&gt;"",COUNTIFS(担当者ID!$A$8:$A$27,D34)&lt;&gt;1),"担当が未登録/重複",IF(NOT(OR(E34="連絡可",E34="要確認",E34="連絡停止")),"連絡区分を確認",IF(NOT(AND(ISNUMBER(G34),G34&gt;=43831,G34&lt;73051,G34=INT(G34))),"記録確認日は日付で必須",IF(G34&gt;顧客一覧!$B$3,"確認日が基準日より後",IF(AND(F34&lt;&gt;"",NOT(AND(ISNUMBER(F34),F34&gt;=43831,F34&lt;73051,F34=INT(F34)))),"最終接点日は日付で入力",IF(AND(F34&lt;&gt;"",F34&gt;G34),"接点日が記録確認日より後",IF(AND(H34&lt;&gt;"",NOT(AND(ISNUMBER(H34),H34&gt;=43831,H34&lt;73051,H34=INT(H34)))),"次回予定日は日付で入力","確認済み")))))))))))))</f>
        <v/>
      </c>
      <c r="P34" s="1" t="str">
        <f aca="false">IF(O34="","",IF(O34="確認済み",0,1))</f>
        <v/>
      </c>
      <c r="Q34" s="1" t="str">
        <f aca="false">IF(O34="","",IF(NOT(AND(ISNUMBER(P34),P34=IF(O34="確認済み",0,1))),1,IF(P34&lt;&gt;0,0,IF(AND(ISNUMBER(I34),I34=IF(C34="終了",0,1),ISNUMBER(J34),J34=IF(AND(C34&lt;&gt;"終了",D34=""),1,0),ISNUMBER(K34),K34=IF(AND(C34="継続",E34="連絡可",D34&lt;&gt;"",H34&lt;&gt;""),1,0),ISNUMBER(L34),L34=IF(AND(H34&lt;&gt;"",NOT(AND(C34="継続",E34="連絡可",D34&lt;&gt;""))),1,0),ISTEXT(M34),M34=IF(C34="終了","終了",IF(E34="連絡停止","連絡停止",IF(E34="要確認","連絡要確認",IF(C34="保留","保留",IF(D34="","担当未設定",IF(H34="","予定なし",IF(H34&lt;顧客一覧!$B$3,"予定遅延",IF(H34=顧客一覧!$B$3,"本日予定","今後予定")))))))),ISNUMBER(N34),N34=IF(AND(C34&lt;&gt;"終了",E34="要確認"),1,0)),0,1))))</f>
        <v/>
      </c>
    </row>
    <row r="35" customFormat="false" ht="30" hidden="false" customHeight="true" outlineLevel="0" collapsed="false">
      <c r="A35" s="9"/>
      <c r="B35" s="10"/>
      <c r="C35" s="11"/>
      <c r="D35" s="12"/>
      <c r="E35" s="11"/>
      <c r="F35" s="13"/>
      <c r="G35" s="13"/>
      <c r="H35" s="13"/>
      <c r="I35" s="1" t="str">
        <f aca="false">IF(O35="","",IF(P35&lt;&gt;0,NA(),IF(C35="終了",0,1)))</f>
        <v/>
      </c>
      <c r="J35" s="1" t="str">
        <f aca="false">IF(O35="","",IF(P35&lt;&gt;0,NA(),IF(AND(C35&lt;&gt;"終了",D35=""),1,0)))</f>
        <v/>
      </c>
      <c r="K35" s="1" t="str">
        <f aca="false">IF(O35="","",IF(P35&lt;&gt;0,NA(),IF(AND(C35="継続",E35="連絡可",D35&lt;&gt;"",H35&lt;&gt;""),1,0)))</f>
        <v/>
      </c>
      <c r="L35" s="1" t="str">
        <f aca="false">IF(O35="","",IF(P35&lt;&gt;0,NA(),IF(AND(H35&lt;&gt;"",NOT(AND(C35="継続",E35="連絡可",D35&lt;&gt;""))),1,0)))</f>
        <v/>
      </c>
      <c r="M35" s="1" t="str">
        <f aca="false">IF(O35="","",IF(P35&lt;&gt;0,NA(),IF(C35="終了","終了",IF(E35="連絡停止","連絡停止",IF(E35="要確認","連絡要確認",IF(C35="保留","保留",IF(D35="","担当未設定",IF(H35="","予定なし",IF(H35&lt;顧客一覧!$B$3,"予定遅延",IF(H35=顧客一覧!$B$3,"本日予定","今後予定"))))))))))</f>
        <v/>
      </c>
      <c r="N35" s="1" t="str">
        <f aca="false">IF(O35="","",IF(P35&lt;&gt;0,NA(),IF(AND(C35&lt;&gt;"終了",E35="要確認"),1,0)))</f>
        <v/>
      </c>
      <c r="O35" s="1" t="str">
        <f aca="false">IF(COUNTA(A35:H35)=0,"",IF(NOT(AND(ISTEXT(A35),LEN(A35)=8,EXACT(LEFT(A35,4),"CUS-"),ISNUMBER(FIND(MID(A35,5,1)&amp;"x","0x1x2x3x4x5x6x7x8x9x")),ISNUMBER(FIND(MID(A35,6,1)&amp;"x","0x1x2x3x4x5x6x7x8x9x")),ISNUMBER(FIND(MID(A35,7,1)&amp;"x","0x1x2x3x4x5x6x7x8x9x")),ISNUMBER(FIND(MID(A35,8,1)&amp;"x","0x1x2x3x4x5x6x7x8x9x")))),"顧客IDはCUS-と半角数字4桁",IF(COUNTIFS($A$8:$A$57,A35)&gt;1,"顧客IDが重複",IF(NOT(AND(ISTEXT(B35),LEN(B35)&gt;0,LEN(B35)&lt;=20,EXACT(B35,TRIM(CLEAN(B35))),ISERROR(FIND(CHAR(10),B35)),ISERROR(FIND(CHAR(13),B35)),ISERROR(FIND(" ",B35)),ISERROR(FIND(" ",B35)),ISERROR(FIND(CHAR(127),B35)),ISERROR(FIND(LEFT(B35,1),"=+-@＝＋－＠")))),"表示名は1〜20文字の文字列",IF(NOT(OR(C35="継続",C35="保留",C35="終了")),"管理区分を確認",IF(AND(D35&lt;&gt;"",NOT(AND(ISTEXT(D35),LEN(D35)=8,EXACT(LEFT(D35,4),"STF-"),ISNUMBER(FIND(MID(D35,5,1)&amp;"x","0x1x2x3x4x5x6x7x8x9x")),ISNUMBER(FIND(MID(D35,6,1)&amp;"x","0x1x2x3x4x5x6x7x8x9x")),ISNUMBER(FIND(MID(D35,7,1)&amp;"x","0x1x2x3x4x5x6x7x8x9x")),ISNUMBER(FIND(MID(D35,8,1)&amp;"x","0x1x2x3x4x5x6x7x8x9x"))))),"担当IDの形式を確認",IF(AND(D35&lt;&gt;"",COUNTIFS(担当者ID!$A$8:$A$27,D35)&lt;&gt;1),"担当が未登録/重複",IF(NOT(OR(E35="連絡可",E35="要確認",E35="連絡停止")),"連絡区分を確認",IF(NOT(AND(ISNUMBER(G35),G35&gt;=43831,G35&lt;73051,G35=INT(G35))),"記録確認日は日付で必須",IF(G35&gt;顧客一覧!$B$3,"確認日が基準日より後",IF(AND(F35&lt;&gt;"",NOT(AND(ISNUMBER(F35),F35&gt;=43831,F35&lt;73051,F35=INT(F35)))),"最終接点日は日付で入力",IF(AND(F35&lt;&gt;"",F35&gt;G35),"接点日が記録確認日より後",IF(AND(H35&lt;&gt;"",NOT(AND(ISNUMBER(H35),H35&gt;=43831,H35&lt;73051,H35=INT(H35)))),"次回予定日は日付で入力","確認済み")))))))))))))</f>
        <v/>
      </c>
      <c r="P35" s="1" t="str">
        <f aca="false">IF(O35="","",IF(O35="確認済み",0,1))</f>
        <v/>
      </c>
      <c r="Q35" s="1" t="str">
        <f aca="false">IF(O35="","",IF(NOT(AND(ISNUMBER(P35),P35=IF(O35="確認済み",0,1))),1,IF(P35&lt;&gt;0,0,IF(AND(ISNUMBER(I35),I35=IF(C35="終了",0,1),ISNUMBER(J35),J35=IF(AND(C35&lt;&gt;"終了",D35=""),1,0),ISNUMBER(K35),K35=IF(AND(C35="継続",E35="連絡可",D35&lt;&gt;"",H35&lt;&gt;""),1,0),ISNUMBER(L35),L35=IF(AND(H35&lt;&gt;"",NOT(AND(C35="継続",E35="連絡可",D35&lt;&gt;""))),1,0),ISTEXT(M35),M35=IF(C35="終了","終了",IF(E35="連絡停止","連絡停止",IF(E35="要確認","連絡要確認",IF(C35="保留","保留",IF(D35="","担当未設定",IF(H35="","予定なし",IF(H35&lt;顧客一覧!$B$3,"予定遅延",IF(H35=顧客一覧!$B$3,"本日予定","今後予定")))))))),ISNUMBER(N35),N35=IF(AND(C35&lt;&gt;"終了",E35="要確認"),1,0)),0,1))))</f>
        <v/>
      </c>
    </row>
    <row r="36" customFormat="false" ht="30" hidden="false" customHeight="true" outlineLevel="0" collapsed="false">
      <c r="A36" s="9"/>
      <c r="B36" s="10"/>
      <c r="C36" s="11"/>
      <c r="D36" s="12"/>
      <c r="E36" s="11"/>
      <c r="F36" s="13"/>
      <c r="G36" s="13"/>
      <c r="H36" s="13"/>
      <c r="I36" s="1" t="str">
        <f aca="false">IF(O36="","",IF(P36&lt;&gt;0,NA(),IF(C36="終了",0,1)))</f>
        <v/>
      </c>
      <c r="J36" s="1" t="str">
        <f aca="false">IF(O36="","",IF(P36&lt;&gt;0,NA(),IF(AND(C36&lt;&gt;"終了",D36=""),1,0)))</f>
        <v/>
      </c>
      <c r="K36" s="1" t="str">
        <f aca="false">IF(O36="","",IF(P36&lt;&gt;0,NA(),IF(AND(C36="継続",E36="連絡可",D36&lt;&gt;"",H36&lt;&gt;""),1,0)))</f>
        <v/>
      </c>
      <c r="L36" s="1" t="str">
        <f aca="false">IF(O36="","",IF(P36&lt;&gt;0,NA(),IF(AND(H36&lt;&gt;"",NOT(AND(C36="継続",E36="連絡可",D36&lt;&gt;""))),1,0)))</f>
        <v/>
      </c>
      <c r="M36" s="1" t="str">
        <f aca="false">IF(O36="","",IF(P36&lt;&gt;0,NA(),IF(C36="終了","終了",IF(E36="連絡停止","連絡停止",IF(E36="要確認","連絡要確認",IF(C36="保留","保留",IF(D36="","担当未設定",IF(H36="","予定なし",IF(H36&lt;顧客一覧!$B$3,"予定遅延",IF(H36=顧客一覧!$B$3,"本日予定","今後予定"))))))))))</f>
        <v/>
      </c>
      <c r="N36" s="1" t="str">
        <f aca="false">IF(O36="","",IF(P36&lt;&gt;0,NA(),IF(AND(C36&lt;&gt;"終了",E36="要確認"),1,0)))</f>
        <v/>
      </c>
      <c r="O36" s="1" t="str">
        <f aca="false">IF(COUNTA(A36:H36)=0,"",IF(NOT(AND(ISTEXT(A36),LEN(A36)=8,EXACT(LEFT(A36,4),"CUS-"),ISNUMBER(FIND(MID(A36,5,1)&amp;"x","0x1x2x3x4x5x6x7x8x9x")),ISNUMBER(FIND(MID(A36,6,1)&amp;"x","0x1x2x3x4x5x6x7x8x9x")),ISNUMBER(FIND(MID(A36,7,1)&amp;"x","0x1x2x3x4x5x6x7x8x9x")),ISNUMBER(FIND(MID(A36,8,1)&amp;"x","0x1x2x3x4x5x6x7x8x9x")))),"顧客IDはCUS-と半角数字4桁",IF(COUNTIFS($A$8:$A$57,A36)&gt;1,"顧客IDが重複",IF(NOT(AND(ISTEXT(B36),LEN(B36)&gt;0,LEN(B36)&lt;=20,EXACT(B36,TRIM(CLEAN(B36))),ISERROR(FIND(CHAR(10),B36)),ISERROR(FIND(CHAR(13),B36)),ISERROR(FIND(" ",B36)),ISERROR(FIND(" ",B36)),ISERROR(FIND(CHAR(127),B36)),ISERROR(FIND(LEFT(B36,1),"=+-@＝＋－＠")))),"表示名は1〜20文字の文字列",IF(NOT(OR(C36="継続",C36="保留",C36="終了")),"管理区分を確認",IF(AND(D36&lt;&gt;"",NOT(AND(ISTEXT(D36),LEN(D36)=8,EXACT(LEFT(D36,4),"STF-"),ISNUMBER(FIND(MID(D36,5,1)&amp;"x","0x1x2x3x4x5x6x7x8x9x")),ISNUMBER(FIND(MID(D36,6,1)&amp;"x","0x1x2x3x4x5x6x7x8x9x")),ISNUMBER(FIND(MID(D36,7,1)&amp;"x","0x1x2x3x4x5x6x7x8x9x")),ISNUMBER(FIND(MID(D36,8,1)&amp;"x","0x1x2x3x4x5x6x7x8x9x"))))),"担当IDの形式を確認",IF(AND(D36&lt;&gt;"",COUNTIFS(担当者ID!$A$8:$A$27,D36)&lt;&gt;1),"担当が未登録/重複",IF(NOT(OR(E36="連絡可",E36="要確認",E36="連絡停止")),"連絡区分を確認",IF(NOT(AND(ISNUMBER(G36),G36&gt;=43831,G36&lt;73051,G36=INT(G36))),"記録確認日は日付で必須",IF(G36&gt;顧客一覧!$B$3,"確認日が基準日より後",IF(AND(F36&lt;&gt;"",NOT(AND(ISNUMBER(F36),F36&gt;=43831,F36&lt;73051,F36=INT(F36)))),"最終接点日は日付で入力",IF(AND(F36&lt;&gt;"",F36&gt;G36),"接点日が記録確認日より後",IF(AND(H36&lt;&gt;"",NOT(AND(ISNUMBER(H36),H36&gt;=43831,H36&lt;73051,H36=INT(H36)))),"次回予定日は日付で入力","確認済み")))))))))))))</f>
        <v/>
      </c>
      <c r="P36" s="1" t="str">
        <f aca="false">IF(O36="","",IF(O36="確認済み",0,1))</f>
        <v/>
      </c>
      <c r="Q36" s="1" t="str">
        <f aca="false">IF(O36="","",IF(NOT(AND(ISNUMBER(P36),P36=IF(O36="確認済み",0,1))),1,IF(P36&lt;&gt;0,0,IF(AND(ISNUMBER(I36),I36=IF(C36="終了",0,1),ISNUMBER(J36),J36=IF(AND(C36&lt;&gt;"終了",D36=""),1,0),ISNUMBER(K36),K36=IF(AND(C36="継続",E36="連絡可",D36&lt;&gt;"",H36&lt;&gt;""),1,0),ISNUMBER(L36),L36=IF(AND(H36&lt;&gt;"",NOT(AND(C36="継続",E36="連絡可",D36&lt;&gt;""))),1,0),ISTEXT(M36),M36=IF(C36="終了","終了",IF(E36="連絡停止","連絡停止",IF(E36="要確認","連絡要確認",IF(C36="保留","保留",IF(D36="","担当未設定",IF(H36="","予定なし",IF(H36&lt;顧客一覧!$B$3,"予定遅延",IF(H36=顧客一覧!$B$3,"本日予定","今後予定")))))))),ISNUMBER(N36),N36=IF(AND(C36&lt;&gt;"終了",E36="要確認"),1,0)),0,1))))</f>
        <v/>
      </c>
    </row>
    <row r="37" customFormat="false" ht="30" hidden="false" customHeight="true" outlineLevel="0" collapsed="false">
      <c r="A37" s="9"/>
      <c r="B37" s="10"/>
      <c r="C37" s="11"/>
      <c r="D37" s="12"/>
      <c r="E37" s="11"/>
      <c r="F37" s="13"/>
      <c r="G37" s="13"/>
      <c r="H37" s="13"/>
      <c r="I37" s="1" t="str">
        <f aca="false">IF(O37="","",IF(P37&lt;&gt;0,NA(),IF(C37="終了",0,1)))</f>
        <v/>
      </c>
      <c r="J37" s="1" t="str">
        <f aca="false">IF(O37="","",IF(P37&lt;&gt;0,NA(),IF(AND(C37&lt;&gt;"終了",D37=""),1,0)))</f>
        <v/>
      </c>
      <c r="K37" s="1" t="str">
        <f aca="false">IF(O37="","",IF(P37&lt;&gt;0,NA(),IF(AND(C37="継続",E37="連絡可",D37&lt;&gt;"",H37&lt;&gt;""),1,0)))</f>
        <v/>
      </c>
      <c r="L37" s="1" t="str">
        <f aca="false">IF(O37="","",IF(P37&lt;&gt;0,NA(),IF(AND(H37&lt;&gt;"",NOT(AND(C37="継続",E37="連絡可",D37&lt;&gt;""))),1,0)))</f>
        <v/>
      </c>
      <c r="M37" s="1" t="str">
        <f aca="false">IF(O37="","",IF(P37&lt;&gt;0,NA(),IF(C37="終了","終了",IF(E37="連絡停止","連絡停止",IF(E37="要確認","連絡要確認",IF(C37="保留","保留",IF(D37="","担当未設定",IF(H37="","予定なし",IF(H37&lt;顧客一覧!$B$3,"予定遅延",IF(H37=顧客一覧!$B$3,"本日予定","今後予定"))))))))))</f>
        <v/>
      </c>
      <c r="N37" s="1" t="str">
        <f aca="false">IF(O37="","",IF(P37&lt;&gt;0,NA(),IF(AND(C37&lt;&gt;"終了",E37="要確認"),1,0)))</f>
        <v/>
      </c>
      <c r="O37" s="1" t="str">
        <f aca="false">IF(COUNTA(A37:H37)=0,"",IF(NOT(AND(ISTEXT(A37),LEN(A37)=8,EXACT(LEFT(A37,4),"CUS-"),ISNUMBER(FIND(MID(A37,5,1)&amp;"x","0x1x2x3x4x5x6x7x8x9x")),ISNUMBER(FIND(MID(A37,6,1)&amp;"x","0x1x2x3x4x5x6x7x8x9x")),ISNUMBER(FIND(MID(A37,7,1)&amp;"x","0x1x2x3x4x5x6x7x8x9x")),ISNUMBER(FIND(MID(A37,8,1)&amp;"x","0x1x2x3x4x5x6x7x8x9x")))),"顧客IDはCUS-と半角数字4桁",IF(COUNTIFS($A$8:$A$57,A37)&gt;1,"顧客IDが重複",IF(NOT(AND(ISTEXT(B37),LEN(B37)&gt;0,LEN(B37)&lt;=20,EXACT(B37,TRIM(CLEAN(B37))),ISERROR(FIND(CHAR(10),B37)),ISERROR(FIND(CHAR(13),B37)),ISERROR(FIND(" ",B37)),ISERROR(FIND(" ",B37)),ISERROR(FIND(CHAR(127),B37)),ISERROR(FIND(LEFT(B37,1),"=+-@＝＋－＠")))),"表示名は1〜20文字の文字列",IF(NOT(OR(C37="継続",C37="保留",C37="終了")),"管理区分を確認",IF(AND(D37&lt;&gt;"",NOT(AND(ISTEXT(D37),LEN(D37)=8,EXACT(LEFT(D37,4),"STF-"),ISNUMBER(FIND(MID(D37,5,1)&amp;"x","0x1x2x3x4x5x6x7x8x9x")),ISNUMBER(FIND(MID(D37,6,1)&amp;"x","0x1x2x3x4x5x6x7x8x9x")),ISNUMBER(FIND(MID(D37,7,1)&amp;"x","0x1x2x3x4x5x6x7x8x9x")),ISNUMBER(FIND(MID(D37,8,1)&amp;"x","0x1x2x3x4x5x6x7x8x9x"))))),"担当IDの形式を確認",IF(AND(D37&lt;&gt;"",COUNTIFS(担当者ID!$A$8:$A$27,D37)&lt;&gt;1),"担当が未登録/重複",IF(NOT(OR(E37="連絡可",E37="要確認",E37="連絡停止")),"連絡区分を確認",IF(NOT(AND(ISNUMBER(G37),G37&gt;=43831,G37&lt;73051,G37=INT(G37))),"記録確認日は日付で必須",IF(G37&gt;顧客一覧!$B$3,"確認日が基準日より後",IF(AND(F37&lt;&gt;"",NOT(AND(ISNUMBER(F37),F37&gt;=43831,F37&lt;73051,F37=INT(F37)))),"最終接点日は日付で入力",IF(AND(F37&lt;&gt;"",F37&gt;G37),"接点日が記録確認日より後",IF(AND(H37&lt;&gt;"",NOT(AND(ISNUMBER(H37),H37&gt;=43831,H37&lt;73051,H37=INT(H37)))),"次回予定日は日付で入力","確認済み")))))))))))))</f>
        <v/>
      </c>
      <c r="P37" s="1" t="str">
        <f aca="false">IF(O37="","",IF(O37="確認済み",0,1))</f>
        <v/>
      </c>
      <c r="Q37" s="1" t="str">
        <f aca="false">IF(O37="","",IF(NOT(AND(ISNUMBER(P37),P37=IF(O37="確認済み",0,1))),1,IF(P37&lt;&gt;0,0,IF(AND(ISNUMBER(I37),I37=IF(C37="終了",0,1),ISNUMBER(J37),J37=IF(AND(C37&lt;&gt;"終了",D37=""),1,0),ISNUMBER(K37),K37=IF(AND(C37="継続",E37="連絡可",D37&lt;&gt;"",H37&lt;&gt;""),1,0),ISNUMBER(L37),L37=IF(AND(H37&lt;&gt;"",NOT(AND(C37="継続",E37="連絡可",D37&lt;&gt;""))),1,0),ISTEXT(M37),M37=IF(C37="終了","終了",IF(E37="連絡停止","連絡停止",IF(E37="要確認","連絡要確認",IF(C37="保留","保留",IF(D37="","担当未設定",IF(H37="","予定なし",IF(H37&lt;顧客一覧!$B$3,"予定遅延",IF(H37=顧客一覧!$B$3,"本日予定","今後予定")))))))),ISNUMBER(N37),N37=IF(AND(C37&lt;&gt;"終了",E37="要確認"),1,0)),0,1))))</f>
        <v/>
      </c>
    </row>
    <row r="38" customFormat="false" ht="30" hidden="false" customHeight="true" outlineLevel="0" collapsed="false">
      <c r="A38" s="9"/>
      <c r="B38" s="10"/>
      <c r="C38" s="11"/>
      <c r="D38" s="12"/>
      <c r="E38" s="11"/>
      <c r="F38" s="13"/>
      <c r="G38" s="13"/>
      <c r="H38" s="13"/>
      <c r="I38" s="1" t="str">
        <f aca="false">IF(O38="","",IF(P38&lt;&gt;0,NA(),IF(C38="終了",0,1)))</f>
        <v/>
      </c>
      <c r="J38" s="1" t="str">
        <f aca="false">IF(O38="","",IF(P38&lt;&gt;0,NA(),IF(AND(C38&lt;&gt;"終了",D38=""),1,0)))</f>
        <v/>
      </c>
      <c r="K38" s="1" t="str">
        <f aca="false">IF(O38="","",IF(P38&lt;&gt;0,NA(),IF(AND(C38="継続",E38="連絡可",D38&lt;&gt;"",H38&lt;&gt;""),1,0)))</f>
        <v/>
      </c>
      <c r="L38" s="1" t="str">
        <f aca="false">IF(O38="","",IF(P38&lt;&gt;0,NA(),IF(AND(H38&lt;&gt;"",NOT(AND(C38="継続",E38="連絡可",D38&lt;&gt;""))),1,0)))</f>
        <v/>
      </c>
      <c r="M38" s="1" t="str">
        <f aca="false">IF(O38="","",IF(P38&lt;&gt;0,NA(),IF(C38="終了","終了",IF(E38="連絡停止","連絡停止",IF(E38="要確認","連絡要確認",IF(C38="保留","保留",IF(D38="","担当未設定",IF(H38="","予定なし",IF(H38&lt;顧客一覧!$B$3,"予定遅延",IF(H38=顧客一覧!$B$3,"本日予定","今後予定"))))))))))</f>
        <v/>
      </c>
      <c r="N38" s="1" t="str">
        <f aca="false">IF(O38="","",IF(P38&lt;&gt;0,NA(),IF(AND(C38&lt;&gt;"終了",E38="要確認"),1,0)))</f>
        <v/>
      </c>
      <c r="O38" s="1" t="str">
        <f aca="false">IF(COUNTA(A38:H38)=0,"",IF(NOT(AND(ISTEXT(A38),LEN(A38)=8,EXACT(LEFT(A38,4),"CUS-"),ISNUMBER(FIND(MID(A38,5,1)&amp;"x","0x1x2x3x4x5x6x7x8x9x")),ISNUMBER(FIND(MID(A38,6,1)&amp;"x","0x1x2x3x4x5x6x7x8x9x")),ISNUMBER(FIND(MID(A38,7,1)&amp;"x","0x1x2x3x4x5x6x7x8x9x")),ISNUMBER(FIND(MID(A38,8,1)&amp;"x","0x1x2x3x4x5x6x7x8x9x")))),"顧客IDはCUS-と半角数字4桁",IF(COUNTIFS($A$8:$A$57,A38)&gt;1,"顧客IDが重複",IF(NOT(AND(ISTEXT(B38),LEN(B38)&gt;0,LEN(B38)&lt;=20,EXACT(B38,TRIM(CLEAN(B38))),ISERROR(FIND(CHAR(10),B38)),ISERROR(FIND(CHAR(13),B38)),ISERROR(FIND(" ",B38)),ISERROR(FIND(" ",B38)),ISERROR(FIND(CHAR(127),B38)),ISERROR(FIND(LEFT(B38,1),"=+-@＝＋－＠")))),"表示名は1〜20文字の文字列",IF(NOT(OR(C38="継続",C38="保留",C38="終了")),"管理区分を確認",IF(AND(D38&lt;&gt;"",NOT(AND(ISTEXT(D38),LEN(D38)=8,EXACT(LEFT(D38,4),"STF-"),ISNUMBER(FIND(MID(D38,5,1)&amp;"x","0x1x2x3x4x5x6x7x8x9x")),ISNUMBER(FIND(MID(D38,6,1)&amp;"x","0x1x2x3x4x5x6x7x8x9x")),ISNUMBER(FIND(MID(D38,7,1)&amp;"x","0x1x2x3x4x5x6x7x8x9x")),ISNUMBER(FIND(MID(D38,8,1)&amp;"x","0x1x2x3x4x5x6x7x8x9x"))))),"担当IDの形式を確認",IF(AND(D38&lt;&gt;"",COUNTIFS(担当者ID!$A$8:$A$27,D38)&lt;&gt;1),"担当が未登録/重複",IF(NOT(OR(E38="連絡可",E38="要確認",E38="連絡停止")),"連絡区分を確認",IF(NOT(AND(ISNUMBER(G38),G38&gt;=43831,G38&lt;73051,G38=INT(G38))),"記録確認日は日付で必須",IF(G38&gt;顧客一覧!$B$3,"確認日が基準日より後",IF(AND(F38&lt;&gt;"",NOT(AND(ISNUMBER(F38),F38&gt;=43831,F38&lt;73051,F38=INT(F38)))),"最終接点日は日付で入力",IF(AND(F38&lt;&gt;"",F38&gt;G38),"接点日が記録確認日より後",IF(AND(H38&lt;&gt;"",NOT(AND(ISNUMBER(H38),H38&gt;=43831,H38&lt;73051,H38=INT(H38)))),"次回予定日は日付で入力","確認済み")))))))))))))</f>
        <v/>
      </c>
      <c r="P38" s="1" t="str">
        <f aca="false">IF(O38="","",IF(O38="確認済み",0,1))</f>
        <v/>
      </c>
      <c r="Q38" s="1" t="str">
        <f aca="false">IF(O38="","",IF(NOT(AND(ISNUMBER(P38),P38=IF(O38="確認済み",0,1))),1,IF(P38&lt;&gt;0,0,IF(AND(ISNUMBER(I38),I38=IF(C38="終了",0,1),ISNUMBER(J38),J38=IF(AND(C38&lt;&gt;"終了",D38=""),1,0),ISNUMBER(K38),K38=IF(AND(C38="継続",E38="連絡可",D38&lt;&gt;"",H38&lt;&gt;""),1,0),ISNUMBER(L38),L38=IF(AND(H38&lt;&gt;"",NOT(AND(C38="継続",E38="連絡可",D38&lt;&gt;""))),1,0),ISTEXT(M38),M38=IF(C38="終了","終了",IF(E38="連絡停止","連絡停止",IF(E38="要確認","連絡要確認",IF(C38="保留","保留",IF(D38="","担当未設定",IF(H38="","予定なし",IF(H38&lt;顧客一覧!$B$3,"予定遅延",IF(H38=顧客一覧!$B$3,"本日予定","今後予定")))))))),ISNUMBER(N38),N38=IF(AND(C38&lt;&gt;"終了",E38="要確認"),1,0)),0,1))))</f>
        <v/>
      </c>
    </row>
    <row r="39" customFormat="false" ht="30" hidden="false" customHeight="true" outlineLevel="0" collapsed="false">
      <c r="A39" s="9"/>
      <c r="B39" s="10"/>
      <c r="C39" s="11"/>
      <c r="D39" s="12"/>
      <c r="E39" s="11"/>
      <c r="F39" s="13"/>
      <c r="G39" s="13"/>
      <c r="H39" s="13"/>
      <c r="I39" s="1" t="str">
        <f aca="false">IF(O39="","",IF(P39&lt;&gt;0,NA(),IF(C39="終了",0,1)))</f>
        <v/>
      </c>
      <c r="J39" s="1" t="str">
        <f aca="false">IF(O39="","",IF(P39&lt;&gt;0,NA(),IF(AND(C39&lt;&gt;"終了",D39=""),1,0)))</f>
        <v/>
      </c>
      <c r="K39" s="1" t="str">
        <f aca="false">IF(O39="","",IF(P39&lt;&gt;0,NA(),IF(AND(C39="継続",E39="連絡可",D39&lt;&gt;"",H39&lt;&gt;""),1,0)))</f>
        <v/>
      </c>
      <c r="L39" s="1" t="str">
        <f aca="false">IF(O39="","",IF(P39&lt;&gt;0,NA(),IF(AND(H39&lt;&gt;"",NOT(AND(C39="継続",E39="連絡可",D39&lt;&gt;""))),1,0)))</f>
        <v/>
      </c>
      <c r="M39" s="1" t="str">
        <f aca="false">IF(O39="","",IF(P39&lt;&gt;0,NA(),IF(C39="終了","終了",IF(E39="連絡停止","連絡停止",IF(E39="要確認","連絡要確認",IF(C39="保留","保留",IF(D39="","担当未設定",IF(H39="","予定なし",IF(H39&lt;顧客一覧!$B$3,"予定遅延",IF(H39=顧客一覧!$B$3,"本日予定","今後予定"))))))))))</f>
        <v/>
      </c>
      <c r="N39" s="1" t="str">
        <f aca="false">IF(O39="","",IF(P39&lt;&gt;0,NA(),IF(AND(C39&lt;&gt;"終了",E39="要確認"),1,0)))</f>
        <v/>
      </c>
      <c r="O39" s="1" t="str">
        <f aca="false">IF(COUNTA(A39:H39)=0,"",IF(NOT(AND(ISTEXT(A39),LEN(A39)=8,EXACT(LEFT(A39,4),"CUS-"),ISNUMBER(FIND(MID(A39,5,1)&amp;"x","0x1x2x3x4x5x6x7x8x9x")),ISNUMBER(FIND(MID(A39,6,1)&amp;"x","0x1x2x3x4x5x6x7x8x9x")),ISNUMBER(FIND(MID(A39,7,1)&amp;"x","0x1x2x3x4x5x6x7x8x9x")),ISNUMBER(FIND(MID(A39,8,1)&amp;"x","0x1x2x3x4x5x6x7x8x9x")))),"顧客IDはCUS-と半角数字4桁",IF(COUNTIFS($A$8:$A$57,A39)&gt;1,"顧客IDが重複",IF(NOT(AND(ISTEXT(B39),LEN(B39)&gt;0,LEN(B39)&lt;=20,EXACT(B39,TRIM(CLEAN(B39))),ISERROR(FIND(CHAR(10),B39)),ISERROR(FIND(CHAR(13),B39)),ISERROR(FIND(" ",B39)),ISERROR(FIND(" ",B39)),ISERROR(FIND(CHAR(127),B39)),ISERROR(FIND(LEFT(B39,1),"=+-@＝＋－＠")))),"表示名は1〜20文字の文字列",IF(NOT(OR(C39="継続",C39="保留",C39="終了")),"管理区分を確認",IF(AND(D39&lt;&gt;"",NOT(AND(ISTEXT(D39),LEN(D39)=8,EXACT(LEFT(D39,4),"STF-"),ISNUMBER(FIND(MID(D39,5,1)&amp;"x","0x1x2x3x4x5x6x7x8x9x")),ISNUMBER(FIND(MID(D39,6,1)&amp;"x","0x1x2x3x4x5x6x7x8x9x")),ISNUMBER(FIND(MID(D39,7,1)&amp;"x","0x1x2x3x4x5x6x7x8x9x")),ISNUMBER(FIND(MID(D39,8,1)&amp;"x","0x1x2x3x4x5x6x7x8x9x"))))),"担当IDの形式を確認",IF(AND(D39&lt;&gt;"",COUNTIFS(担当者ID!$A$8:$A$27,D39)&lt;&gt;1),"担当が未登録/重複",IF(NOT(OR(E39="連絡可",E39="要確認",E39="連絡停止")),"連絡区分を確認",IF(NOT(AND(ISNUMBER(G39),G39&gt;=43831,G39&lt;73051,G39=INT(G39))),"記録確認日は日付で必須",IF(G39&gt;顧客一覧!$B$3,"確認日が基準日より後",IF(AND(F39&lt;&gt;"",NOT(AND(ISNUMBER(F39),F39&gt;=43831,F39&lt;73051,F39=INT(F39)))),"最終接点日は日付で入力",IF(AND(F39&lt;&gt;"",F39&gt;G39),"接点日が記録確認日より後",IF(AND(H39&lt;&gt;"",NOT(AND(ISNUMBER(H39),H39&gt;=43831,H39&lt;73051,H39=INT(H39)))),"次回予定日は日付で入力","確認済み")))))))))))))</f>
        <v/>
      </c>
      <c r="P39" s="1" t="str">
        <f aca="false">IF(O39="","",IF(O39="確認済み",0,1))</f>
        <v/>
      </c>
      <c r="Q39" s="1" t="str">
        <f aca="false">IF(O39="","",IF(NOT(AND(ISNUMBER(P39),P39=IF(O39="確認済み",0,1))),1,IF(P39&lt;&gt;0,0,IF(AND(ISNUMBER(I39),I39=IF(C39="終了",0,1),ISNUMBER(J39),J39=IF(AND(C39&lt;&gt;"終了",D39=""),1,0),ISNUMBER(K39),K39=IF(AND(C39="継続",E39="連絡可",D39&lt;&gt;"",H39&lt;&gt;""),1,0),ISNUMBER(L39),L39=IF(AND(H39&lt;&gt;"",NOT(AND(C39="継続",E39="連絡可",D39&lt;&gt;""))),1,0),ISTEXT(M39),M39=IF(C39="終了","終了",IF(E39="連絡停止","連絡停止",IF(E39="要確認","連絡要確認",IF(C39="保留","保留",IF(D39="","担当未設定",IF(H39="","予定なし",IF(H39&lt;顧客一覧!$B$3,"予定遅延",IF(H39=顧客一覧!$B$3,"本日予定","今後予定")))))))),ISNUMBER(N39),N39=IF(AND(C39&lt;&gt;"終了",E39="要確認"),1,0)),0,1))))</f>
        <v/>
      </c>
    </row>
    <row r="40" customFormat="false" ht="30" hidden="false" customHeight="true" outlineLevel="0" collapsed="false">
      <c r="A40" s="9"/>
      <c r="B40" s="10"/>
      <c r="C40" s="11"/>
      <c r="D40" s="12"/>
      <c r="E40" s="11"/>
      <c r="F40" s="13"/>
      <c r="G40" s="13"/>
      <c r="H40" s="13"/>
      <c r="I40" s="1" t="str">
        <f aca="false">IF(O40="","",IF(P40&lt;&gt;0,NA(),IF(C40="終了",0,1)))</f>
        <v/>
      </c>
      <c r="J40" s="1" t="str">
        <f aca="false">IF(O40="","",IF(P40&lt;&gt;0,NA(),IF(AND(C40&lt;&gt;"終了",D40=""),1,0)))</f>
        <v/>
      </c>
      <c r="K40" s="1" t="str">
        <f aca="false">IF(O40="","",IF(P40&lt;&gt;0,NA(),IF(AND(C40="継続",E40="連絡可",D40&lt;&gt;"",H40&lt;&gt;""),1,0)))</f>
        <v/>
      </c>
      <c r="L40" s="1" t="str">
        <f aca="false">IF(O40="","",IF(P40&lt;&gt;0,NA(),IF(AND(H40&lt;&gt;"",NOT(AND(C40="継続",E40="連絡可",D40&lt;&gt;""))),1,0)))</f>
        <v/>
      </c>
      <c r="M40" s="1" t="str">
        <f aca="false">IF(O40="","",IF(P40&lt;&gt;0,NA(),IF(C40="終了","終了",IF(E40="連絡停止","連絡停止",IF(E40="要確認","連絡要確認",IF(C40="保留","保留",IF(D40="","担当未設定",IF(H40="","予定なし",IF(H40&lt;顧客一覧!$B$3,"予定遅延",IF(H40=顧客一覧!$B$3,"本日予定","今後予定"))))))))))</f>
        <v/>
      </c>
      <c r="N40" s="1" t="str">
        <f aca="false">IF(O40="","",IF(P40&lt;&gt;0,NA(),IF(AND(C40&lt;&gt;"終了",E40="要確認"),1,0)))</f>
        <v/>
      </c>
      <c r="O40" s="1" t="str">
        <f aca="false">IF(COUNTA(A40:H40)=0,"",IF(NOT(AND(ISTEXT(A40),LEN(A40)=8,EXACT(LEFT(A40,4),"CUS-"),ISNUMBER(FIND(MID(A40,5,1)&amp;"x","0x1x2x3x4x5x6x7x8x9x")),ISNUMBER(FIND(MID(A40,6,1)&amp;"x","0x1x2x3x4x5x6x7x8x9x")),ISNUMBER(FIND(MID(A40,7,1)&amp;"x","0x1x2x3x4x5x6x7x8x9x")),ISNUMBER(FIND(MID(A40,8,1)&amp;"x","0x1x2x3x4x5x6x7x8x9x")))),"顧客IDはCUS-と半角数字4桁",IF(COUNTIFS($A$8:$A$57,A40)&gt;1,"顧客IDが重複",IF(NOT(AND(ISTEXT(B40),LEN(B40)&gt;0,LEN(B40)&lt;=20,EXACT(B40,TRIM(CLEAN(B40))),ISERROR(FIND(CHAR(10),B40)),ISERROR(FIND(CHAR(13),B40)),ISERROR(FIND(" ",B40)),ISERROR(FIND(" ",B40)),ISERROR(FIND(CHAR(127),B40)),ISERROR(FIND(LEFT(B40,1),"=+-@＝＋－＠")))),"表示名は1〜20文字の文字列",IF(NOT(OR(C40="継続",C40="保留",C40="終了")),"管理区分を確認",IF(AND(D40&lt;&gt;"",NOT(AND(ISTEXT(D40),LEN(D40)=8,EXACT(LEFT(D40,4),"STF-"),ISNUMBER(FIND(MID(D40,5,1)&amp;"x","0x1x2x3x4x5x6x7x8x9x")),ISNUMBER(FIND(MID(D40,6,1)&amp;"x","0x1x2x3x4x5x6x7x8x9x")),ISNUMBER(FIND(MID(D40,7,1)&amp;"x","0x1x2x3x4x5x6x7x8x9x")),ISNUMBER(FIND(MID(D40,8,1)&amp;"x","0x1x2x3x4x5x6x7x8x9x"))))),"担当IDの形式を確認",IF(AND(D40&lt;&gt;"",COUNTIFS(担当者ID!$A$8:$A$27,D40)&lt;&gt;1),"担当が未登録/重複",IF(NOT(OR(E40="連絡可",E40="要確認",E40="連絡停止")),"連絡区分を確認",IF(NOT(AND(ISNUMBER(G40),G40&gt;=43831,G40&lt;73051,G40=INT(G40))),"記録確認日は日付で必須",IF(G40&gt;顧客一覧!$B$3,"確認日が基準日より後",IF(AND(F40&lt;&gt;"",NOT(AND(ISNUMBER(F40),F40&gt;=43831,F40&lt;73051,F40=INT(F40)))),"最終接点日は日付で入力",IF(AND(F40&lt;&gt;"",F40&gt;G40),"接点日が記録確認日より後",IF(AND(H40&lt;&gt;"",NOT(AND(ISNUMBER(H40),H40&gt;=43831,H40&lt;73051,H40=INT(H40)))),"次回予定日は日付で入力","確認済み")))))))))))))</f>
        <v/>
      </c>
      <c r="P40" s="1" t="str">
        <f aca="false">IF(O40="","",IF(O40="確認済み",0,1))</f>
        <v/>
      </c>
      <c r="Q40" s="1" t="str">
        <f aca="false">IF(O40="","",IF(NOT(AND(ISNUMBER(P40),P40=IF(O40="確認済み",0,1))),1,IF(P40&lt;&gt;0,0,IF(AND(ISNUMBER(I40),I40=IF(C40="終了",0,1),ISNUMBER(J40),J40=IF(AND(C40&lt;&gt;"終了",D40=""),1,0),ISNUMBER(K40),K40=IF(AND(C40="継続",E40="連絡可",D40&lt;&gt;"",H40&lt;&gt;""),1,0),ISNUMBER(L40),L40=IF(AND(H40&lt;&gt;"",NOT(AND(C40="継続",E40="連絡可",D40&lt;&gt;""))),1,0),ISTEXT(M40),M40=IF(C40="終了","終了",IF(E40="連絡停止","連絡停止",IF(E40="要確認","連絡要確認",IF(C40="保留","保留",IF(D40="","担当未設定",IF(H40="","予定なし",IF(H40&lt;顧客一覧!$B$3,"予定遅延",IF(H40=顧客一覧!$B$3,"本日予定","今後予定")))))))),ISNUMBER(N40),N40=IF(AND(C40&lt;&gt;"終了",E40="要確認"),1,0)),0,1))))</f>
        <v/>
      </c>
    </row>
    <row r="41" customFormat="false" ht="30" hidden="false" customHeight="true" outlineLevel="0" collapsed="false">
      <c r="A41" s="9"/>
      <c r="B41" s="10"/>
      <c r="C41" s="11"/>
      <c r="D41" s="12"/>
      <c r="E41" s="11"/>
      <c r="F41" s="13"/>
      <c r="G41" s="13"/>
      <c r="H41" s="13"/>
      <c r="I41" s="1" t="str">
        <f aca="false">IF(O41="","",IF(P41&lt;&gt;0,NA(),IF(C41="終了",0,1)))</f>
        <v/>
      </c>
      <c r="J41" s="1" t="str">
        <f aca="false">IF(O41="","",IF(P41&lt;&gt;0,NA(),IF(AND(C41&lt;&gt;"終了",D41=""),1,0)))</f>
        <v/>
      </c>
      <c r="K41" s="1" t="str">
        <f aca="false">IF(O41="","",IF(P41&lt;&gt;0,NA(),IF(AND(C41="継続",E41="連絡可",D41&lt;&gt;"",H41&lt;&gt;""),1,0)))</f>
        <v/>
      </c>
      <c r="L41" s="1" t="str">
        <f aca="false">IF(O41="","",IF(P41&lt;&gt;0,NA(),IF(AND(H41&lt;&gt;"",NOT(AND(C41="継続",E41="連絡可",D41&lt;&gt;""))),1,0)))</f>
        <v/>
      </c>
      <c r="M41" s="1" t="str">
        <f aca="false">IF(O41="","",IF(P41&lt;&gt;0,NA(),IF(C41="終了","終了",IF(E41="連絡停止","連絡停止",IF(E41="要確認","連絡要確認",IF(C41="保留","保留",IF(D41="","担当未設定",IF(H41="","予定なし",IF(H41&lt;顧客一覧!$B$3,"予定遅延",IF(H41=顧客一覧!$B$3,"本日予定","今後予定"))))))))))</f>
        <v/>
      </c>
      <c r="N41" s="1" t="str">
        <f aca="false">IF(O41="","",IF(P41&lt;&gt;0,NA(),IF(AND(C41&lt;&gt;"終了",E41="要確認"),1,0)))</f>
        <v/>
      </c>
      <c r="O41" s="1" t="str">
        <f aca="false">IF(COUNTA(A41:H41)=0,"",IF(NOT(AND(ISTEXT(A41),LEN(A41)=8,EXACT(LEFT(A41,4),"CUS-"),ISNUMBER(FIND(MID(A41,5,1)&amp;"x","0x1x2x3x4x5x6x7x8x9x")),ISNUMBER(FIND(MID(A41,6,1)&amp;"x","0x1x2x3x4x5x6x7x8x9x")),ISNUMBER(FIND(MID(A41,7,1)&amp;"x","0x1x2x3x4x5x6x7x8x9x")),ISNUMBER(FIND(MID(A41,8,1)&amp;"x","0x1x2x3x4x5x6x7x8x9x")))),"顧客IDはCUS-と半角数字4桁",IF(COUNTIFS($A$8:$A$57,A41)&gt;1,"顧客IDが重複",IF(NOT(AND(ISTEXT(B41),LEN(B41)&gt;0,LEN(B41)&lt;=20,EXACT(B41,TRIM(CLEAN(B41))),ISERROR(FIND(CHAR(10),B41)),ISERROR(FIND(CHAR(13),B41)),ISERROR(FIND(" ",B41)),ISERROR(FIND(" ",B41)),ISERROR(FIND(CHAR(127),B41)),ISERROR(FIND(LEFT(B41,1),"=+-@＝＋－＠")))),"表示名は1〜20文字の文字列",IF(NOT(OR(C41="継続",C41="保留",C41="終了")),"管理区分を確認",IF(AND(D41&lt;&gt;"",NOT(AND(ISTEXT(D41),LEN(D41)=8,EXACT(LEFT(D41,4),"STF-"),ISNUMBER(FIND(MID(D41,5,1)&amp;"x","0x1x2x3x4x5x6x7x8x9x")),ISNUMBER(FIND(MID(D41,6,1)&amp;"x","0x1x2x3x4x5x6x7x8x9x")),ISNUMBER(FIND(MID(D41,7,1)&amp;"x","0x1x2x3x4x5x6x7x8x9x")),ISNUMBER(FIND(MID(D41,8,1)&amp;"x","0x1x2x3x4x5x6x7x8x9x"))))),"担当IDの形式を確認",IF(AND(D41&lt;&gt;"",COUNTIFS(担当者ID!$A$8:$A$27,D41)&lt;&gt;1),"担当が未登録/重複",IF(NOT(OR(E41="連絡可",E41="要確認",E41="連絡停止")),"連絡区分を確認",IF(NOT(AND(ISNUMBER(G41),G41&gt;=43831,G41&lt;73051,G41=INT(G41))),"記録確認日は日付で必須",IF(G41&gt;顧客一覧!$B$3,"確認日が基準日より後",IF(AND(F41&lt;&gt;"",NOT(AND(ISNUMBER(F41),F41&gt;=43831,F41&lt;73051,F41=INT(F41)))),"最終接点日は日付で入力",IF(AND(F41&lt;&gt;"",F41&gt;G41),"接点日が記録確認日より後",IF(AND(H41&lt;&gt;"",NOT(AND(ISNUMBER(H41),H41&gt;=43831,H41&lt;73051,H41=INT(H41)))),"次回予定日は日付で入力","確認済み")))))))))))))</f>
        <v/>
      </c>
      <c r="P41" s="1" t="str">
        <f aca="false">IF(O41="","",IF(O41="確認済み",0,1))</f>
        <v/>
      </c>
      <c r="Q41" s="1" t="str">
        <f aca="false">IF(O41="","",IF(NOT(AND(ISNUMBER(P41),P41=IF(O41="確認済み",0,1))),1,IF(P41&lt;&gt;0,0,IF(AND(ISNUMBER(I41),I41=IF(C41="終了",0,1),ISNUMBER(J41),J41=IF(AND(C41&lt;&gt;"終了",D41=""),1,0),ISNUMBER(K41),K41=IF(AND(C41="継続",E41="連絡可",D41&lt;&gt;"",H41&lt;&gt;""),1,0),ISNUMBER(L41),L41=IF(AND(H41&lt;&gt;"",NOT(AND(C41="継続",E41="連絡可",D41&lt;&gt;""))),1,0),ISTEXT(M41),M41=IF(C41="終了","終了",IF(E41="連絡停止","連絡停止",IF(E41="要確認","連絡要確認",IF(C41="保留","保留",IF(D41="","担当未設定",IF(H41="","予定なし",IF(H41&lt;顧客一覧!$B$3,"予定遅延",IF(H41=顧客一覧!$B$3,"本日予定","今後予定")))))))),ISNUMBER(N41),N41=IF(AND(C41&lt;&gt;"終了",E41="要確認"),1,0)),0,1))))</f>
        <v/>
      </c>
    </row>
    <row r="42" customFormat="false" ht="30" hidden="false" customHeight="true" outlineLevel="0" collapsed="false">
      <c r="A42" s="9"/>
      <c r="B42" s="10"/>
      <c r="C42" s="11"/>
      <c r="D42" s="12"/>
      <c r="E42" s="11"/>
      <c r="F42" s="13"/>
      <c r="G42" s="13"/>
      <c r="H42" s="13"/>
      <c r="I42" s="1" t="str">
        <f aca="false">IF(O42="","",IF(P42&lt;&gt;0,NA(),IF(C42="終了",0,1)))</f>
        <v/>
      </c>
      <c r="J42" s="1" t="str">
        <f aca="false">IF(O42="","",IF(P42&lt;&gt;0,NA(),IF(AND(C42&lt;&gt;"終了",D42=""),1,0)))</f>
        <v/>
      </c>
      <c r="K42" s="1" t="str">
        <f aca="false">IF(O42="","",IF(P42&lt;&gt;0,NA(),IF(AND(C42="継続",E42="連絡可",D42&lt;&gt;"",H42&lt;&gt;""),1,0)))</f>
        <v/>
      </c>
      <c r="L42" s="1" t="str">
        <f aca="false">IF(O42="","",IF(P42&lt;&gt;0,NA(),IF(AND(H42&lt;&gt;"",NOT(AND(C42="継続",E42="連絡可",D42&lt;&gt;""))),1,0)))</f>
        <v/>
      </c>
      <c r="M42" s="1" t="str">
        <f aca="false">IF(O42="","",IF(P42&lt;&gt;0,NA(),IF(C42="終了","終了",IF(E42="連絡停止","連絡停止",IF(E42="要確認","連絡要確認",IF(C42="保留","保留",IF(D42="","担当未設定",IF(H42="","予定なし",IF(H42&lt;顧客一覧!$B$3,"予定遅延",IF(H42=顧客一覧!$B$3,"本日予定","今後予定"))))))))))</f>
        <v/>
      </c>
      <c r="N42" s="1" t="str">
        <f aca="false">IF(O42="","",IF(P42&lt;&gt;0,NA(),IF(AND(C42&lt;&gt;"終了",E42="要確認"),1,0)))</f>
        <v/>
      </c>
      <c r="O42" s="1" t="str">
        <f aca="false">IF(COUNTA(A42:H42)=0,"",IF(NOT(AND(ISTEXT(A42),LEN(A42)=8,EXACT(LEFT(A42,4),"CUS-"),ISNUMBER(FIND(MID(A42,5,1)&amp;"x","0x1x2x3x4x5x6x7x8x9x")),ISNUMBER(FIND(MID(A42,6,1)&amp;"x","0x1x2x3x4x5x6x7x8x9x")),ISNUMBER(FIND(MID(A42,7,1)&amp;"x","0x1x2x3x4x5x6x7x8x9x")),ISNUMBER(FIND(MID(A42,8,1)&amp;"x","0x1x2x3x4x5x6x7x8x9x")))),"顧客IDはCUS-と半角数字4桁",IF(COUNTIFS($A$8:$A$57,A42)&gt;1,"顧客IDが重複",IF(NOT(AND(ISTEXT(B42),LEN(B42)&gt;0,LEN(B42)&lt;=20,EXACT(B42,TRIM(CLEAN(B42))),ISERROR(FIND(CHAR(10),B42)),ISERROR(FIND(CHAR(13),B42)),ISERROR(FIND(" ",B42)),ISERROR(FIND(" ",B42)),ISERROR(FIND(CHAR(127),B42)),ISERROR(FIND(LEFT(B42,1),"=+-@＝＋－＠")))),"表示名は1〜20文字の文字列",IF(NOT(OR(C42="継続",C42="保留",C42="終了")),"管理区分を確認",IF(AND(D42&lt;&gt;"",NOT(AND(ISTEXT(D42),LEN(D42)=8,EXACT(LEFT(D42,4),"STF-"),ISNUMBER(FIND(MID(D42,5,1)&amp;"x","0x1x2x3x4x5x6x7x8x9x")),ISNUMBER(FIND(MID(D42,6,1)&amp;"x","0x1x2x3x4x5x6x7x8x9x")),ISNUMBER(FIND(MID(D42,7,1)&amp;"x","0x1x2x3x4x5x6x7x8x9x")),ISNUMBER(FIND(MID(D42,8,1)&amp;"x","0x1x2x3x4x5x6x7x8x9x"))))),"担当IDの形式を確認",IF(AND(D42&lt;&gt;"",COUNTIFS(担当者ID!$A$8:$A$27,D42)&lt;&gt;1),"担当が未登録/重複",IF(NOT(OR(E42="連絡可",E42="要確認",E42="連絡停止")),"連絡区分を確認",IF(NOT(AND(ISNUMBER(G42),G42&gt;=43831,G42&lt;73051,G42=INT(G42))),"記録確認日は日付で必須",IF(G42&gt;顧客一覧!$B$3,"確認日が基準日より後",IF(AND(F42&lt;&gt;"",NOT(AND(ISNUMBER(F42),F42&gt;=43831,F42&lt;73051,F42=INT(F42)))),"最終接点日は日付で入力",IF(AND(F42&lt;&gt;"",F42&gt;G42),"接点日が記録確認日より後",IF(AND(H42&lt;&gt;"",NOT(AND(ISNUMBER(H42),H42&gt;=43831,H42&lt;73051,H42=INT(H42)))),"次回予定日は日付で入力","確認済み")))))))))))))</f>
        <v/>
      </c>
      <c r="P42" s="1" t="str">
        <f aca="false">IF(O42="","",IF(O42="確認済み",0,1))</f>
        <v/>
      </c>
      <c r="Q42" s="1" t="str">
        <f aca="false">IF(O42="","",IF(NOT(AND(ISNUMBER(P42),P42=IF(O42="確認済み",0,1))),1,IF(P42&lt;&gt;0,0,IF(AND(ISNUMBER(I42),I42=IF(C42="終了",0,1),ISNUMBER(J42),J42=IF(AND(C42&lt;&gt;"終了",D42=""),1,0),ISNUMBER(K42),K42=IF(AND(C42="継続",E42="連絡可",D42&lt;&gt;"",H42&lt;&gt;""),1,0),ISNUMBER(L42),L42=IF(AND(H42&lt;&gt;"",NOT(AND(C42="継続",E42="連絡可",D42&lt;&gt;""))),1,0),ISTEXT(M42),M42=IF(C42="終了","終了",IF(E42="連絡停止","連絡停止",IF(E42="要確認","連絡要確認",IF(C42="保留","保留",IF(D42="","担当未設定",IF(H42="","予定なし",IF(H42&lt;顧客一覧!$B$3,"予定遅延",IF(H42=顧客一覧!$B$3,"本日予定","今後予定")))))))),ISNUMBER(N42),N42=IF(AND(C42&lt;&gt;"終了",E42="要確認"),1,0)),0,1))))</f>
        <v/>
      </c>
    </row>
    <row r="43" customFormat="false" ht="30" hidden="false" customHeight="true" outlineLevel="0" collapsed="false">
      <c r="A43" s="9"/>
      <c r="B43" s="10"/>
      <c r="C43" s="11"/>
      <c r="D43" s="12"/>
      <c r="E43" s="11"/>
      <c r="F43" s="13"/>
      <c r="G43" s="13"/>
      <c r="H43" s="13"/>
      <c r="I43" s="1" t="str">
        <f aca="false">IF(O43="","",IF(P43&lt;&gt;0,NA(),IF(C43="終了",0,1)))</f>
        <v/>
      </c>
      <c r="J43" s="1" t="str">
        <f aca="false">IF(O43="","",IF(P43&lt;&gt;0,NA(),IF(AND(C43&lt;&gt;"終了",D43=""),1,0)))</f>
        <v/>
      </c>
      <c r="K43" s="1" t="str">
        <f aca="false">IF(O43="","",IF(P43&lt;&gt;0,NA(),IF(AND(C43="継続",E43="連絡可",D43&lt;&gt;"",H43&lt;&gt;""),1,0)))</f>
        <v/>
      </c>
      <c r="L43" s="1" t="str">
        <f aca="false">IF(O43="","",IF(P43&lt;&gt;0,NA(),IF(AND(H43&lt;&gt;"",NOT(AND(C43="継続",E43="連絡可",D43&lt;&gt;""))),1,0)))</f>
        <v/>
      </c>
      <c r="M43" s="1" t="str">
        <f aca="false">IF(O43="","",IF(P43&lt;&gt;0,NA(),IF(C43="終了","終了",IF(E43="連絡停止","連絡停止",IF(E43="要確認","連絡要確認",IF(C43="保留","保留",IF(D43="","担当未設定",IF(H43="","予定なし",IF(H43&lt;顧客一覧!$B$3,"予定遅延",IF(H43=顧客一覧!$B$3,"本日予定","今後予定"))))))))))</f>
        <v/>
      </c>
      <c r="N43" s="1" t="str">
        <f aca="false">IF(O43="","",IF(P43&lt;&gt;0,NA(),IF(AND(C43&lt;&gt;"終了",E43="要確認"),1,0)))</f>
        <v/>
      </c>
      <c r="O43" s="1" t="str">
        <f aca="false">IF(COUNTA(A43:H43)=0,"",IF(NOT(AND(ISTEXT(A43),LEN(A43)=8,EXACT(LEFT(A43,4),"CUS-"),ISNUMBER(FIND(MID(A43,5,1)&amp;"x","0x1x2x3x4x5x6x7x8x9x")),ISNUMBER(FIND(MID(A43,6,1)&amp;"x","0x1x2x3x4x5x6x7x8x9x")),ISNUMBER(FIND(MID(A43,7,1)&amp;"x","0x1x2x3x4x5x6x7x8x9x")),ISNUMBER(FIND(MID(A43,8,1)&amp;"x","0x1x2x3x4x5x6x7x8x9x")))),"顧客IDはCUS-と半角数字4桁",IF(COUNTIFS($A$8:$A$57,A43)&gt;1,"顧客IDが重複",IF(NOT(AND(ISTEXT(B43),LEN(B43)&gt;0,LEN(B43)&lt;=20,EXACT(B43,TRIM(CLEAN(B43))),ISERROR(FIND(CHAR(10),B43)),ISERROR(FIND(CHAR(13),B43)),ISERROR(FIND(" ",B43)),ISERROR(FIND(" ",B43)),ISERROR(FIND(CHAR(127),B43)),ISERROR(FIND(LEFT(B43,1),"=+-@＝＋－＠")))),"表示名は1〜20文字の文字列",IF(NOT(OR(C43="継続",C43="保留",C43="終了")),"管理区分を確認",IF(AND(D43&lt;&gt;"",NOT(AND(ISTEXT(D43),LEN(D43)=8,EXACT(LEFT(D43,4),"STF-"),ISNUMBER(FIND(MID(D43,5,1)&amp;"x","0x1x2x3x4x5x6x7x8x9x")),ISNUMBER(FIND(MID(D43,6,1)&amp;"x","0x1x2x3x4x5x6x7x8x9x")),ISNUMBER(FIND(MID(D43,7,1)&amp;"x","0x1x2x3x4x5x6x7x8x9x")),ISNUMBER(FIND(MID(D43,8,1)&amp;"x","0x1x2x3x4x5x6x7x8x9x"))))),"担当IDの形式を確認",IF(AND(D43&lt;&gt;"",COUNTIFS(担当者ID!$A$8:$A$27,D43)&lt;&gt;1),"担当が未登録/重複",IF(NOT(OR(E43="連絡可",E43="要確認",E43="連絡停止")),"連絡区分を確認",IF(NOT(AND(ISNUMBER(G43),G43&gt;=43831,G43&lt;73051,G43=INT(G43))),"記録確認日は日付で必須",IF(G43&gt;顧客一覧!$B$3,"確認日が基準日より後",IF(AND(F43&lt;&gt;"",NOT(AND(ISNUMBER(F43),F43&gt;=43831,F43&lt;73051,F43=INT(F43)))),"最終接点日は日付で入力",IF(AND(F43&lt;&gt;"",F43&gt;G43),"接点日が記録確認日より後",IF(AND(H43&lt;&gt;"",NOT(AND(ISNUMBER(H43),H43&gt;=43831,H43&lt;73051,H43=INT(H43)))),"次回予定日は日付で入力","確認済み")))))))))))))</f>
        <v/>
      </c>
      <c r="P43" s="1" t="str">
        <f aca="false">IF(O43="","",IF(O43="確認済み",0,1))</f>
        <v/>
      </c>
      <c r="Q43" s="1" t="str">
        <f aca="false">IF(O43="","",IF(NOT(AND(ISNUMBER(P43),P43=IF(O43="確認済み",0,1))),1,IF(P43&lt;&gt;0,0,IF(AND(ISNUMBER(I43),I43=IF(C43="終了",0,1),ISNUMBER(J43),J43=IF(AND(C43&lt;&gt;"終了",D43=""),1,0),ISNUMBER(K43),K43=IF(AND(C43="継続",E43="連絡可",D43&lt;&gt;"",H43&lt;&gt;""),1,0),ISNUMBER(L43),L43=IF(AND(H43&lt;&gt;"",NOT(AND(C43="継続",E43="連絡可",D43&lt;&gt;""))),1,0),ISTEXT(M43),M43=IF(C43="終了","終了",IF(E43="連絡停止","連絡停止",IF(E43="要確認","連絡要確認",IF(C43="保留","保留",IF(D43="","担当未設定",IF(H43="","予定なし",IF(H43&lt;顧客一覧!$B$3,"予定遅延",IF(H43=顧客一覧!$B$3,"本日予定","今後予定")))))))),ISNUMBER(N43),N43=IF(AND(C43&lt;&gt;"終了",E43="要確認"),1,0)),0,1))))</f>
        <v/>
      </c>
    </row>
    <row r="44" customFormat="false" ht="30" hidden="false" customHeight="true" outlineLevel="0" collapsed="false">
      <c r="A44" s="9"/>
      <c r="B44" s="10"/>
      <c r="C44" s="11"/>
      <c r="D44" s="12"/>
      <c r="E44" s="11"/>
      <c r="F44" s="13"/>
      <c r="G44" s="13"/>
      <c r="H44" s="13"/>
      <c r="I44" s="1" t="str">
        <f aca="false">IF(O44="","",IF(P44&lt;&gt;0,NA(),IF(C44="終了",0,1)))</f>
        <v/>
      </c>
      <c r="J44" s="1" t="str">
        <f aca="false">IF(O44="","",IF(P44&lt;&gt;0,NA(),IF(AND(C44&lt;&gt;"終了",D44=""),1,0)))</f>
        <v/>
      </c>
      <c r="K44" s="1" t="str">
        <f aca="false">IF(O44="","",IF(P44&lt;&gt;0,NA(),IF(AND(C44="継続",E44="連絡可",D44&lt;&gt;"",H44&lt;&gt;""),1,0)))</f>
        <v/>
      </c>
      <c r="L44" s="1" t="str">
        <f aca="false">IF(O44="","",IF(P44&lt;&gt;0,NA(),IF(AND(H44&lt;&gt;"",NOT(AND(C44="継続",E44="連絡可",D44&lt;&gt;""))),1,0)))</f>
        <v/>
      </c>
      <c r="M44" s="1" t="str">
        <f aca="false">IF(O44="","",IF(P44&lt;&gt;0,NA(),IF(C44="終了","終了",IF(E44="連絡停止","連絡停止",IF(E44="要確認","連絡要確認",IF(C44="保留","保留",IF(D44="","担当未設定",IF(H44="","予定なし",IF(H44&lt;顧客一覧!$B$3,"予定遅延",IF(H44=顧客一覧!$B$3,"本日予定","今後予定"))))))))))</f>
        <v/>
      </c>
      <c r="N44" s="1" t="str">
        <f aca="false">IF(O44="","",IF(P44&lt;&gt;0,NA(),IF(AND(C44&lt;&gt;"終了",E44="要確認"),1,0)))</f>
        <v/>
      </c>
      <c r="O44" s="1" t="str">
        <f aca="false">IF(COUNTA(A44:H44)=0,"",IF(NOT(AND(ISTEXT(A44),LEN(A44)=8,EXACT(LEFT(A44,4),"CUS-"),ISNUMBER(FIND(MID(A44,5,1)&amp;"x","0x1x2x3x4x5x6x7x8x9x")),ISNUMBER(FIND(MID(A44,6,1)&amp;"x","0x1x2x3x4x5x6x7x8x9x")),ISNUMBER(FIND(MID(A44,7,1)&amp;"x","0x1x2x3x4x5x6x7x8x9x")),ISNUMBER(FIND(MID(A44,8,1)&amp;"x","0x1x2x3x4x5x6x7x8x9x")))),"顧客IDはCUS-と半角数字4桁",IF(COUNTIFS($A$8:$A$57,A44)&gt;1,"顧客IDが重複",IF(NOT(AND(ISTEXT(B44),LEN(B44)&gt;0,LEN(B44)&lt;=20,EXACT(B44,TRIM(CLEAN(B44))),ISERROR(FIND(CHAR(10),B44)),ISERROR(FIND(CHAR(13),B44)),ISERROR(FIND(" ",B44)),ISERROR(FIND(" ",B44)),ISERROR(FIND(CHAR(127),B44)),ISERROR(FIND(LEFT(B44,1),"=+-@＝＋－＠")))),"表示名は1〜20文字の文字列",IF(NOT(OR(C44="継続",C44="保留",C44="終了")),"管理区分を確認",IF(AND(D44&lt;&gt;"",NOT(AND(ISTEXT(D44),LEN(D44)=8,EXACT(LEFT(D44,4),"STF-"),ISNUMBER(FIND(MID(D44,5,1)&amp;"x","0x1x2x3x4x5x6x7x8x9x")),ISNUMBER(FIND(MID(D44,6,1)&amp;"x","0x1x2x3x4x5x6x7x8x9x")),ISNUMBER(FIND(MID(D44,7,1)&amp;"x","0x1x2x3x4x5x6x7x8x9x")),ISNUMBER(FIND(MID(D44,8,1)&amp;"x","0x1x2x3x4x5x6x7x8x9x"))))),"担当IDの形式を確認",IF(AND(D44&lt;&gt;"",COUNTIFS(担当者ID!$A$8:$A$27,D44)&lt;&gt;1),"担当が未登録/重複",IF(NOT(OR(E44="連絡可",E44="要確認",E44="連絡停止")),"連絡区分を確認",IF(NOT(AND(ISNUMBER(G44),G44&gt;=43831,G44&lt;73051,G44=INT(G44))),"記録確認日は日付で必須",IF(G44&gt;顧客一覧!$B$3,"確認日が基準日より後",IF(AND(F44&lt;&gt;"",NOT(AND(ISNUMBER(F44),F44&gt;=43831,F44&lt;73051,F44=INT(F44)))),"最終接点日は日付で入力",IF(AND(F44&lt;&gt;"",F44&gt;G44),"接点日が記録確認日より後",IF(AND(H44&lt;&gt;"",NOT(AND(ISNUMBER(H44),H44&gt;=43831,H44&lt;73051,H44=INT(H44)))),"次回予定日は日付で入力","確認済み")))))))))))))</f>
        <v/>
      </c>
      <c r="P44" s="1" t="str">
        <f aca="false">IF(O44="","",IF(O44="確認済み",0,1))</f>
        <v/>
      </c>
      <c r="Q44" s="1" t="str">
        <f aca="false">IF(O44="","",IF(NOT(AND(ISNUMBER(P44),P44=IF(O44="確認済み",0,1))),1,IF(P44&lt;&gt;0,0,IF(AND(ISNUMBER(I44),I44=IF(C44="終了",0,1),ISNUMBER(J44),J44=IF(AND(C44&lt;&gt;"終了",D44=""),1,0),ISNUMBER(K44),K44=IF(AND(C44="継続",E44="連絡可",D44&lt;&gt;"",H44&lt;&gt;""),1,0),ISNUMBER(L44),L44=IF(AND(H44&lt;&gt;"",NOT(AND(C44="継続",E44="連絡可",D44&lt;&gt;""))),1,0),ISTEXT(M44),M44=IF(C44="終了","終了",IF(E44="連絡停止","連絡停止",IF(E44="要確認","連絡要確認",IF(C44="保留","保留",IF(D44="","担当未設定",IF(H44="","予定なし",IF(H44&lt;顧客一覧!$B$3,"予定遅延",IF(H44=顧客一覧!$B$3,"本日予定","今後予定")))))))),ISNUMBER(N44),N44=IF(AND(C44&lt;&gt;"終了",E44="要確認"),1,0)),0,1))))</f>
        <v/>
      </c>
    </row>
    <row r="45" customFormat="false" ht="30" hidden="false" customHeight="true" outlineLevel="0" collapsed="false">
      <c r="A45" s="9"/>
      <c r="B45" s="10"/>
      <c r="C45" s="11"/>
      <c r="D45" s="12"/>
      <c r="E45" s="11"/>
      <c r="F45" s="13"/>
      <c r="G45" s="13"/>
      <c r="H45" s="13"/>
      <c r="I45" s="1" t="str">
        <f aca="false">IF(O45="","",IF(P45&lt;&gt;0,NA(),IF(C45="終了",0,1)))</f>
        <v/>
      </c>
      <c r="J45" s="1" t="str">
        <f aca="false">IF(O45="","",IF(P45&lt;&gt;0,NA(),IF(AND(C45&lt;&gt;"終了",D45=""),1,0)))</f>
        <v/>
      </c>
      <c r="K45" s="1" t="str">
        <f aca="false">IF(O45="","",IF(P45&lt;&gt;0,NA(),IF(AND(C45="継続",E45="連絡可",D45&lt;&gt;"",H45&lt;&gt;""),1,0)))</f>
        <v/>
      </c>
      <c r="L45" s="1" t="str">
        <f aca="false">IF(O45="","",IF(P45&lt;&gt;0,NA(),IF(AND(H45&lt;&gt;"",NOT(AND(C45="継続",E45="連絡可",D45&lt;&gt;""))),1,0)))</f>
        <v/>
      </c>
      <c r="M45" s="1" t="str">
        <f aca="false">IF(O45="","",IF(P45&lt;&gt;0,NA(),IF(C45="終了","終了",IF(E45="連絡停止","連絡停止",IF(E45="要確認","連絡要確認",IF(C45="保留","保留",IF(D45="","担当未設定",IF(H45="","予定なし",IF(H45&lt;顧客一覧!$B$3,"予定遅延",IF(H45=顧客一覧!$B$3,"本日予定","今後予定"))))))))))</f>
        <v/>
      </c>
      <c r="N45" s="1" t="str">
        <f aca="false">IF(O45="","",IF(P45&lt;&gt;0,NA(),IF(AND(C45&lt;&gt;"終了",E45="要確認"),1,0)))</f>
        <v/>
      </c>
      <c r="O45" s="1" t="str">
        <f aca="false">IF(COUNTA(A45:H45)=0,"",IF(NOT(AND(ISTEXT(A45),LEN(A45)=8,EXACT(LEFT(A45,4),"CUS-"),ISNUMBER(FIND(MID(A45,5,1)&amp;"x","0x1x2x3x4x5x6x7x8x9x")),ISNUMBER(FIND(MID(A45,6,1)&amp;"x","0x1x2x3x4x5x6x7x8x9x")),ISNUMBER(FIND(MID(A45,7,1)&amp;"x","0x1x2x3x4x5x6x7x8x9x")),ISNUMBER(FIND(MID(A45,8,1)&amp;"x","0x1x2x3x4x5x6x7x8x9x")))),"顧客IDはCUS-と半角数字4桁",IF(COUNTIFS($A$8:$A$57,A45)&gt;1,"顧客IDが重複",IF(NOT(AND(ISTEXT(B45),LEN(B45)&gt;0,LEN(B45)&lt;=20,EXACT(B45,TRIM(CLEAN(B45))),ISERROR(FIND(CHAR(10),B45)),ISERROR(FIND(CHAR(13),B45)),ISERROR(FIND(" ",B45)),ISERROR(FIND(" ",B45)),ISERROR(FIND(CHAR(127),B45)),ISERROR(FIND(LEFT(B45,1),"=+-@＝＋－＠")))),"表示名は1〜20文字の文字列",IF(NOT(OR(C45="継続",C45="保留",C45="終了")),"管理区分を確認",IF(AND(D45&lt;&gt;"",NOT(AND(ISTEXT(D45),LEN(D45)=8,EXACT(LEFT(D45,4),"STF-"),ISNUMBER(FIND(MID(D45,5,1)&amp;"x","0x1x2x3x4x5x6x7x8x9x")),ISNUMBER(FIND(MID(D45,6,1)&amp;"x","0x1x2x3x4x5x6x7x8x9x")),ISNUMBER(FIND(MID(D45,7,1)&amp;"x","0x1x2x3x4x5x6x7x8x9x")),ISNUMBER(FIND(MID(D45,8,1)&amp;"x","0x1x2x3x4x5x6x7x8x9x"))))),"担当IDの形式を確認",IF(AND(D45&lt;&gt;"",COUNTIFS(担当者ID!$A$8:$A$27,D45)&lt;&gt;1),"担当が未登録/重複",IF(NOT(OR(E45="連絡可",E45="要確認",E45="連絡停止")),"連絡区分を確認",IF(NOT(AND(ISNUMBER(G45),G45&gt;=43831,G45&lt;73051,G45=INT(G45))),"記録確認日は日付で必須",IF(G45&gt;顧客一覧!$B$3,"確認日が基準日より後",IF(AND(F45&lt;&gt;"",NOT(AND(ISNUMBER(F45),F45&gt;=43831,F45&lt;73051,F45=INT(F45)))),"最終接点日は日付で入力",IF(AND(F45&lt;&gt;"",F45&gt;G45),"接点日が記録確認日より後",IF(AND(H45&lt;&gt;"",NOT(AND(ISNUMBER(H45),H45&gt;=43831,H45&lt;73051,H45=INT(H45)))),"次回予定日は日付で入力","確認済み")))))))))))))</f>
        <v/>
      </c>
      <c r="P45" s="1" t="str">
        <f aca="false">IF(O45="","",IF(O45="確認済み",0,1))</f>
        <v/>
      </c>
      <c r="Q45" s="1" t="str">
        <f aca="false">IF(O45="","",IF(NOT(AND(ISNUMBER(P45),P45=IF(O45="確認済み",0,1))),1,IF(P45&lt;&gt;0,0,IF(AND(ISNUMBER(I45),I45=IF(C45="終了",0,1),ISNUMBER(J45),J45=IF(AND(C45&lt;&gt;"終了",D45=""),1,0),ISNUMBER(K45),K45=IF(AND(C45="継続",E45="連絡可",D45&lt;&gt;"",H45&lt;&gt;""),1,0),ISNUMBER(L45),L45=IF(AND(H45&lt;&gt;"",NOT(AND(C45="継続",E45="連絡可",D45&lt;&gt;""))),1,0),ISTEXT(M45),M45=IF(C45="終了","終了",IF(E45="連絡停止","連絡停止",IF(E45="要確認","連絡要確認",IF(C45="保留","保留",IF(D45="","担当未設定",IF(H45="","予定なし",IF(H45&lt;顧客一覧!$B$3,"予定遅延",IF(H45=顧客一覧!$B$3,"本日予定","今後予定")))))))),ISNUMBER(N45),N45=IF(AND(C45&lt;&gt;"終了",E45="要確認"),1,0)),0,1))))</f>
        <v/>
      </c>
    </row>
    <row r="46" customFormat="false" ht="30" hidden="false" customHeight="true" outlineLevel="0" collapsed="false">
      <c r="A46" s="9"/>
      <c r="B46" s="10"/>
      <c r="C46" s="11"/>
      <c r="D46" s="12"/>
      <c r="E46" s="11"/>
      <c r="F46" s="13"/>
      <c r="G46" s="13"/>
      <c r="H46" s="13"/>
      <c r="I46" s="1" t="str">
        <f aca="false">IF(O46="","",IF(P46&lt;&gt;0,NA(),IF(C46="終了",0,1)))</f>
        <v/>
      </c>
      <c r="J46" s="1" t="str">
        <f aca="false">IF(O46="","",IF(P46&lt;&gt;0,NA(),IF(AND(C46&lt;&gt;"終了",D46=""),1,0)))</f>
        <v/>
      </c>
      <c r="K46" s="1" t="str">
        <f aca="false">IF(O46="","",IF(P46&lt;&gt;0,NA(),IF(AND(C46="継続",E46="連絡可",D46&lt;&gt;"",H46&lt;&gt;""),1,0)))</f>
        <v/>
      </c>
      <c r="L46" s="1" t="str">
        <f aca="false">IF(O46="","",IF(P46&lt;&gt;0,NA(),IF(AND(H46&lt;&gt;"",NOT(AND(C46="継続",E46="連絡可",D46&lt;&gt;""))),1,0)))</f>
        <v/>
      </c>
      <c r="M46" s="1" t="str">
        <f aca="false">IF(O46="","",IF(P46&lt;&gt;0,NA(),IF(C46="終了","終了",IF(E46="連絡停止","連絡停止",IF(E46="要確認","連絡要確認",IF(C46="保留","保留",IF(D46="","担当未設定",IF(H46="","予定なし",IF(H46&lt;顧客一覧!$B$3,"予定遅延",IF(H46=顧客一覧!$B$3,"本日予定","今後予定"))))))))))</f>
        <v/>
      </c>
      <c r="N46" s="1" t="str">
        <f aca="false">IF(O46="","",IF(P46&lt;&gt;0,NA(),IF(AND(C46&lt;&gt;"終了",E46="要確認"),1,0)))</f>
        <v/>
      </c>
      <c r="O46" s="1" t="str">
        <f aca="false">IF(COUNTA(A46:H46)=0,"",IF(NOT(AND(ISTEXT(A46),LEN(A46)=8,EXACT(LEFT(A46,4),"CUS-"),ISNUMBER(FIND(MID(A46,5,1)&amp;"x","0x1x2x3x4x5x6x7x8x9x")),ISNUMBER(FIND(MID(A46,6,1)&amp;"x","0x1x2x3x4x5x6x7x8x9x")),ISNUMBER(FIND(MID(A46,7,1)&amp;"x","0x1x2x3x4x5x6x7x8x9x")),ISNUMBER(FIND(MID(A46,8,1)&amp;"x","0x1x2x3x4x5x6x7x8x9x")))),"顧客IDはCUS-と半角数字4桁",IF(COUNTIFS($A$8:$A$57,A46)&gt;1,"顧客IDが重複",IF(NOT(AND(ISTEXT(B46),LEN(B46)&gt;0,LEN(B46)&lt;=20,EXACT(B46,TRIM(CLEAN(B46))),ISERROR(FIND(CHAR(10),B46)),ISERROR(FIND(CHAR(13),B46)),ISERROR(FIND(" ",B46)),ISERROR(FIND(" ",B46)),ISERROR(FIND(CHAR(127),B46)),ISERROR(FIND(LEFT(B46,1),"=+-@＝＋－＠")))),"表示名は1〜20文字の文字列",IF(NOT(OR(C46="継続",C46="保留",C46="終了")),"管理区分を確認",IF(AND(D46&lt;&gt;"",NOT(AND(ISTEXT(D46),LEN(D46)=8,EXACT(LEFT(D46,4),"STF-"),ISNUMBER(FIND(MID(D46,5,1)&amp;"x","0x1x2x3x4x5x6x7x8x9x")),ISNUMBER(FIND(MID(D46,6,1)&amp;"x","0x1x2x3x4x5x6x7x8x9x")),ISNUMBER(FIND(MID(D46,7,1)&amp;"x","0x1x2x3x4x5x6x7x8x9x")),ISNUMBER(FIND(MID(D46,8,1)&amp;"x","0x1x2x3x4x5x6x7x8x9x"))))),"担当IDの形式を確認",IF(AND(D46&lt;&gt;"",COUNTIFS(担当者ID!$A$8:$A$27,D46)&lt;&gt;1),"担当が未登録/重複",IF(NOT(OR(E46="連絡可",E46="要確認",E46="連絡停止")),"連絡区分を確認",IF(NOT(AND(ISNUMBER(G46),G46&gt;=43831,G46&lt;73051,G46=INT(G46))),"記録確認日は日付で必須",IF(G46&gt;顧客一覧!$B$3,"確認日が基準日より後",IF(AND(F46&lt;&gt;"",NOT(AND(ISNUMBER(F46),F46&gt;=43831,F46&lt;73051,F46=INT(F46)))),"最終接点日は日付で入力",IF(AND(F46&lt;&gt;"",F46&gt;G46),"接点日が記録確認日より後",IF(AND(H46&lt;&gt;"",NOT(AND(ISNUMBER(H46),H46&gt;=43831,H46&lt;73051,H46=INT(H46)))),"次回予定日は日付で入力","確認済み")))))))))))))</f>
        <v/>
      </c>
      <c r="P46" s="1" t="str">
        <f aca="false">IF(O46="","",IF(O46="確認済み",0,1))</f>
        <v/>
      </c>
      <c r="Q46" s="1" t="str">
        <f aca="false">IF(O46="","",IF(NOT(AND(ISNUMBER(P46),P46=IF(O46="確認済み",0,1))),1,IF(P46&lt;&gt;0,0,IF(AND(ISNUMBER(I46),I46=IF(C46="終了",0,1),ISNUMBER(J46),J46=IF(AND(C46&lt;&gt;"終了",D46=""),1,0),ISNUMBER(K46),K46=IF(AND(C46="継続",E46="連絡可",D46&lt;&gt;"",H46&lt;&gt;""),1,0),ISNUMBER(L46),L46=IF(AND(H46&lt;&gt;"",NOT(AND(C46="継続",E46="連絡可",D46&lt;&gt;""))),1,0),ISTEXT(M46),M46=IF(C46="終了","終了",IF(E46="連絡停止","連絡停止",IF(E46="要確認","連絡要確認",IF(C46="保留","保留",IF(D46="","担当未設定",IF(H46="","予定なし",IF(H46&lt;顧客一覧!$B$3,"予定遅延",IF(H46=顧客一覧!$B$3,"本日予定","今後予定")))))))),ISNUMBER(N46),N46=IF(AND(C46&lt;&gt;"終了",E46="要確認"),1,0)),0,1))))</f>
        <v/>
      </c>
    </row>
    <row r="47" customFormat="false" ht="30" hidden="false" customHeight="true" outlineLevel="0" collapsed="false">
      <c r="A47" s="9"/>
      <c r="B47" s="10"/>
      <c r="C47" s="11"/>
      <c r="D47" s="12"/>
      <c r="E47" s="11"/>
      <c r="F47" s="13"/>
      <c r="G47" s="13"/>
      <c r="H47" s="13"/>
      <c r="I47" s="1" t="str">
        <f aca="false">IF(O47="","",IF(P47&lt;&gt;0,NA(),IF(C47="終了",0,1)))</f>
        <v/>
      </c>
      <c r="J47" s="1" t="str">
        <f aca="false">IF(O47="","",IF(P47&lt;&gt;0,NA(),IF(AND(C47&lt;&gt;"終了",D47=""),1,0)))</f>
        <v/>
      </c>
      <c r="K47" s="1" t="str">
        <f aca="false">IF(O47="","",IF(P47&lt;&gt;0,NA(),IF(AND(C47="継続",E47="連絡可",D47&lt;&gt;"",H47&lt;&gt;""),1,0)))</f>
        <v/>
      </c>
      <c r="L47" s="1" t="str">
        <f aca="false">IF(O47="","",IF(P47&lt;&gt;0,NA(),IF(AND(H47&lt;&gt;"",NOT(AND(C47="継続",E47="連絡可",D47&lt;&gt;""))),1,0)))</f>
        <v/>
      </c>
      <c r="M47" s="1" t="str">
        <f aca="false">IF(O47="","",IF(P47&lt;&gt;0,NA(),IF(C47="終了","終了",IF(E47="連絡停止","連絡停止",IF(E47="要確認","連絡要確認",IF(C47="保留","保留",IF(D47="","担当未設定",IF(H47="","予定なし",IF(H47&lt;顧客一覧!$B$3,"予定遅延",IF(H47=顧客一覧!$B$3,"本日予定","今後予定"))))))))))</f>
        <v/>
      </c>
      <c r="N47" s="1" t="str">
        <f aca="false">IF(O47="","",IF(P47&lt;&gt;0,NA(),IF(AND(C47&lt;&gt;"終了",E47="要確認"),1,0)))</f>
        <v/>
      </c>
      <c r="O47" s="1" t="str">
        <f aca="false">IF(COUNTA(A47:H47)=0,"",IF(NOT(AND(ISTEXT(A47),LEN(A47)=8,EXACT(LEFT(A47,4),"CUS-"),ISNUMBER(FIND(MID(A47,5,1)&amp;"x","0x1x2x3x4x5x6x7x8x9x")),ISNUMBER(FIND(MID(A47,6,1)&amp;"x","0x1x2x3x4x5x6x7x8x9x")),ISNUMBER(FIND(MID(A47,7,1)&amp;"x","0x1x2x3x4x5x6x7x8x9x")),ISNUMBER(FIND(MID(A47,8,1)&amp;"x","0x1x2x3x4x5x6x7x8x9x")))),"顧客IDはCUS-と半角数字4桁",IF(COUNTIFS($A$8:$A$57,A47)&gt;1,"顧客IDが重複",IF(NOT(AND(ISTEXT(B47),LEN(B47)&gt;0,LEN(B47)&lt;=20,EXACT(B47,TRIM(CLEAN(B47))),ISERROR(FIND(CHAR(10),B47)),ISERROR(FIND(CHAR(13),B47)),ISERROR(FIND(" ",B47)),ISERROR(FIND(" ",B47)),ISERROR(FIND(CHAR(127),B47)),ISERROR(FIND(LEFT(B47,1),"=+-@＝＋－＠")))),"表示名は1〜20文字の文字列",IF(NOT(OR(C47="継続",C47="保留",C47="終了")),"管理区分を確認",IF(AND(D47&lt;&gt;"",NOT(AND(ISTEXT(D47),LEN(D47)=8,EXACT(LEFT(D47,4),"STF-"),ISNUMBER(FIND(MID(D47,5,1)&amp;"x","0x1x2x3x4x5x6x7x8x9x")),ISNUMBER(FIND(MID(D47,6,1)&amp;"x","0x1x2x3x4x5x6x7x8x9x")),ISNUMBER(FIND(MID(D47,7,1)&amp;"x","0x1x2x3x4x5x6x7x8x9x")),ISNUMBER(FIND(MID(D47,8,1)&amp;"x","0x1x2x3x4x5x6x7x8x9x"))))),"担当IDの形式を確認",IF(AND(D47&lt;&gt;"",COUNTIFS(担当者ID!$A$8:$A$27,D47)&lt;&gt;1),"担当が未登録/重複",IF(NOT(OR(E47="連絡可",E47="要確認",E47="連絡停止")),"連絡区分を確認",IF(NOT(AND(ISNUMBER(G47),G47&gt;=43831,G47&lt;73051,G47=INT(G47))),"記録確認日は日付で必須",IF(G47&gt;顧客一覧!$B$3,"確認日が基準日より後",IF(AND(F47&lt;&gt;"",NOT(AND(ISNUMBER(F47),F47&gt;=43831,F47&lt;73051,F47=INT(F47)))),"最終接点日は日付で入力",IF(AND(F47&lt;&gt;"",F47&gt;G47),"接点日が記録確認日より後",IF(AND(H47&lt;&gt;"",NOT(AND(ISNUMBER(H47),H47&gt;=43831,H47&lt;73051,H47=INT(H47)))),"次回予定日は日付で入力","確認済み")))))))))))))</f>
        <v/>
      </c>
      <c r="P47" s="1" t="str">
        <f aca="false">IF(O47="","",IF(O47="確認済み",0,1))</f>
        <v/>
      </c>
      <c r="Q47" s="1" t="str">
        <f aca="false">IF(O47="","",IF(NOT(AND(ISNUMBER(P47),P47=IF(O47="確認済み",0,1))),1,IF(P47&lt;&gt;0,0,IF(AND(ISNUMBER(I47),I47=IF(C47="終了",0,1),ISNUMBER(J47),J47=IF(AND(C47&lt;&gt;"終了",D47=""),1,0),ISNUMBER(K47),K47=IF(AND(C47="継続",E47="連絡可",D47&lt;&gt;"",H47&lt;&gt;""),1,0),ISNUMBER(L47),L47=IF(AND(H47&lt;&gt;"",NOT(AND(C47="継続",E47="連絡可",D47&lt;&gt;""))),1,0),ISTEXT(M47),M47=IF(C47="終了","終了",IF(E47="連絡停止","連絡停止",IF(E47="要確認","連絡要確認",IF(C47="保留","保留",IF(D47="","担当未設定",IF(H47="","予定なし",IF(H47&lt;顧客一覧!$B$3,"予定遅延",IF(H47=顧客一覧!$B$3,"本日予定","今後予定")))))))),ISNUMBER(N47),N47=IF(AND(C47&lt;&gt;"終了",E47="要確認"),1,0)),0,1))))</f>
        <v/>
      </c>
    </row>
    <row r="48" customFormat="false" ht="30" hidden="false" customHeight="true" outlineLevel="0" collapsed="false">
      <c r="A48" s="9"/>
      <c r="B48" s="10"/>
      <c r="C48" s="11"/>
      <c r="D48" s="12"/>
      <c r="E48" s="11"/>
      <c r="F48" s="13"/>
      <c r="G48" s="13"/>
      <c r="H48" s="13"/>
      <c r="I48" s="1" t="str">
        <f aca="false">IF(O48="","",IF(P48&lt;&gt;0,NA(),IF(C48="終了",0,1)))</f>
        <v/>
      </c>
      <c r="J48" s="1" t="str">
        <f aca="false">IF(O48="","",IF(P48&lt;&gt;0,NA(),IF(AND(C48&lt;&gt;"終了",D48=""),1,0)))</f>
        <v/>
      </c>
      <c r="K48" s="1" t="str">
        <f aca="false">IF(O48="","",IF(P48&lt;&gt;0,NA(),IF(AND(C48="継続",E48="連絡可",D48&lt;&gt;"",H48&lt;&gt;""),1,0)))</f>
        <v/>
      </c>
      <c r="L48" s="1" t="str">
        <f aca="false">IF(O48="","",IF(P48&lt;&gt;0,NA(),IF(AND(H48&lt;&gt;"",NOT(AND(C48="継続",E48="連絡可",D48&lt;&gt;""))),1,0)))</f>
        <v/>
      </c>
      <c r="M48" s="1" t="str">
        <f aca="false">IF(O48="","",IF(P48&lt;&gt;0,NA(),IF(C48="終了","終了",IF(E48="連絡停止","連絡停止",IF(E48="要確認","連絡要確認",IF(C48="保留","保留",IF(D48="","担当未設定",IF(H48="","予定なし",IF(H48&lt;顧客一覧!$B$3,"予定遅延",IF(H48=顧客一覧!$B$3,"本日予定","今後予定"))))))))))</f>
        <v/>
      </c>
      <c r="N48" s="1" t="str">
        <f aca="false">IF(O48="","",IF(P48&lt;&gt;0,NA(),IF(AND(C48&lt;&gt;"終了",E48="要確認"),1,0)))</f>
        <v/>
      </c>
      <c r="O48" s="1" t="str">
        <f aca="false">IF(COUNTA(A48:H48)=0,"",IF(NOT(AND(ISTEXT(A48),LEN(A48)=8,EXACT(LEFT(A48,4),"CUS-"),ISNUMBER(FIND(MID(A48,5,1)&amp;"x","0x1x2x3x4x5x6x7x8x9x")),ISNUMBER(FIND(MID(A48,6,1)&amp;"x","0x1x2x3x4x5x6x7x8x9x")),ISNUMBER(FIND(MID(A48,7,1)&amp;"x","0x1x2x3x4x5x6x7x8x9x")),ISNUMBER(FIND(MID(A48,8,1)&amp;"x","0x1x2x3x4x5x6x7x8x9x")))),"顧客IDはCUS-と半角数字4桁",IF(COUNTIFS($A$8:$A$57,A48)&gt;1,"顧客IDが重複",IF(NOT(AND(ISTEXT(B48),LEN(B48)&gt;0,LEN(B48)&lt;=20,EXACT(B48,TRIM(CLEAN(B48))),ISERROR(FIND(CHAR(10),B48)),ISERROR(FIND(CHAR(13),B48)),ISERROR(FIND(" ",B48)),ISERROR(FIND(" ",B48)),ISERROR(FIND(CHAR(127),B48)),ISERROR(FIND(LEFT(B48,1),"=+-@＝＋－＠")))),"表示名は1〜20文字の文字列",IF(NOT(OR(C48="継続",C48="保留",C48="終了")),"管理区分を確認",IF(AND(D48&lt;&gt;"",NOT(AND(ISTEXT(D48),LEN(D48)=8,EXACT(LEFT(D48,4),"STF-"),ISNUMBER(FIND(MID(D48,5,1)&amp;"x","0x1x2x3x4x5x6x7x8x9x")),ISNUMBER(FIND(MID(D48,6,1)&amp;"x","0x1x2x3x4x5x6x7x8x9x")),ISNUMBER(FIND(MID(D48,7,1)&amp;"x","0x1x2x3x4x5x6x7x8x9x")),ISNUMBER(FIND(MID(D48,8,1)&amp;"x","0x1x2x3x4x5x6x7x8x9x"))))),"担当IDの形式を確認",IF(AND(D48&lt;&gt;"",COUNTIFS(担当者ID!$A$8:$A$27,D48)&lt;&gt;1),"担当が未登録/重複",IF(NOT(OR(E48="連絡可",E48="要確認",E48="連絡停止")),"連絡区分を確認",IF(NOT(AND(ISNUMBER(G48),G48&gt;=43831,G48&lt;73051,G48=INT(G48))),"記録確認日は日付で必須",IF(G48&gt;顧客一覧!$B$3,"確認日が基準日より後",IF(AND(F48&lt;&gt;"",NOT(AND(ISNUMBER(F48),F48&gt;=43831,F48&lt;73051,F48=INT(F48)))),"最終接点日は日付で入力",IF(AND(F48&lt;&gt;"",F48&gt;G48),"接点日が記録確認日より後",IF(AND(H48&lt;&gt;"",NOT(AND(ISNUMBER(H48),H48&gt;=43831,H48&lt;73051,H48=INT(H48)))),"次回予定日は日付で入力","確認済み")))))))))))))</f>
        <v/>
      </c>
      <c r="P48" s="1" t="str">
        <f aca="false">IF(O48="","",IF(O48="確認済み",0,1))</f>
        <v/>
      </c>
      <c r="Q48" s="1" t="str">
        <f aca="false">IF(O48="","",IF(NOT(AND(ISNUMBER(P48),P48=IF(O48="確認済み",0,1))),1,IF(P48&lt;&gt;0,0,IF(AND(ISNUMBER(I48),I48=IF(C48="終了",0,1),ISNUMBER(J48),J48=IF(AND(C48&lt;&gt;"終了",D48=""),1,0),ISNUMBER(K48),K48=IF(AND(C48="継続",E48="連絡可",D48&lt;&gt;"",H48&lt;&gt;""),1,0),ISNUMBER(L48),L48=IF(AND(H48&lt;&gt;"",NOT(AND(C48="継続",E48="連絡可",D48&lt;&gt;""))),1,0),ISTEXT(M48),M48=IF(C48="終了","終了",IF(E48="連絡停止","連絡停止",IF(E48="要確認","連絡要確認",IF(C48="保留","保留",IF(D48="","担当未設定",IF(H48="","予定なし",IF(H48&lt;顧客一覧!$B$3,"予定遅延",IF(H48=顧客一覧!$B$3,"本日予定","今後予定")))))))),ISNUMBER(N48),N48=IF(AND(C48&lt;&gt;"終了",E48="要確認"),1,0)),0,1))))</f>
        <v/>
      </c>
    </row>
    <row r="49" customFormat="false" ht="30" hidden="false" customHeight="true" outlineLevel="0" collapsed="false">
      <c r="A49" s="9"/>
      <c r="B49" s="10"/>
      <c r="C49" s="11"/>
      <c r="D49" s="12"/>
      <c r="E49" s="11"/>
      <c r="F49" s="13"/>
      <c r="G49" s="13"/>
      <c r="H49" s="13"/>
      <c r="I49" s="1" t="str">
        <f aca="false">IF(O49="","",IF(P49&lt;&gt;0,NA(),IF(C49="終了",0,1)))</f>
        <v/>
      </c>
      <c r="J49" s="1" t="str">
        <f aca="false">IF(O49="","",IF(P49&lt;&gt;0,NA(),IF(AND(C49&lt;&gt;"終了",D49=""),1,0)))</f>
        <v/>
      </c>
      <c r="K49" s="1" t="str">
        <f aca="false">IF(O49="","",IF(P49&lt;&gt;0,NA(),IF(AND(C49="継続",E49="連絡可",D49&lt;&gt;"",H49&lt;&gt;""),1,0)))</f>
        <v/>
      </c>
      <c r="L49" s="1" t="str">
        <f aca="false">IF(O49="","",IF(P49&lt;&gt;0,NA(),IF(AND(H49&lt;&gt;"",NOT(AND(C49="継続",E49="連絡可",D49&lt;&gt;""))),1,0)))</f>
        <v/>
      </c>
      <c r="M49" s="1" t="str">
        <f aca="false">IF(O49="","",IF(P49&lt;&gt;0,NA(),IF(C49="終了","終了",IF(E49="連絡停止","連絡停止",IF(E49="要確認","連絡要確認",IF(C49="保留","保留",IF(D49="","担当未設定",IF(H49="","予定なし",IF(H49&lt;顧客一覧!$B$3,"予定遅延",IF(H49=顧客一覧!$B$3,"本日予定","今後予定"))))))))))</f>
        <v/>
      </c>
      <c r="N49" s="1" t="str">
        <f aca="false">IF(O49="","",IF(P49&lt;&gt;0,NA(),IF(AND(C49&lt;&gt;"終了",E49="要確認"),1,0)))</f>
        <v/>
      </c>
      <c r="O49" s="1" t="str">
        <f aca="false">IF(COUNTA(A49:H49)=0,"",IF(NOT(AND(ISTEXT(A49),LEN(A49)=8,EXACT(LEFT(A49,4),"CUS-"),ISNUMBER(FIND(MID(A49,5,1)&amp;"x","0x1x2x3x4x5x6x7x8x9x")),ISNUMBER(FIND(MID(A49,6,1)&amp;"x","0x1x2x3x4x5x6x7x8x9x")),ISNUMBER(FIND(MID(A49,7,1)&amp;"x","0x1x2x3x4x5x6x7x8x9x")),ISNUMBER(FIND(MID(A49,8,1)&amp;"x","0x1x2x3x4x5x6x7x8x9x")))),"顧客IDはCUS-と半角数字4桁",IF(COUNTIFS($A$8:$A$57,A49)&gt;1,"顧客IDが重複",IF(NOT(AND(ISTEXT(B49),LEN(B49)&gt;0,LEN(B49)&lt;=20,EXACT(B49,TRIM(CLEAN(B49))),ISERROR(FIND(CHAR(10),B49)),ISERROR(FIND(CHAR(13),B49)),ISERROR(FIND(" ",B49)),ISERROR(FIND(" ",B49)),ISERROR(FIND(CHAR(127),B49)),ISERROR(FIND(LEFT(B49,1),"=+-@＝＋－＠")))),"表示名は1〜20文字の文字列",IF(NOT(OR(C49="継続",C49="保留",C49="終了")),"管理区分を確認",IF(AND(D49&lt;&gt;"",NOT(AND(ISTEXT(D49),LEN(D49)=8,EXACT(LEFT(D49,4),"STF-"),ISNUMBER(FIND(MID(D49,5,1)&amp;"x","0x1x2x3x4x5x6x7x8x9x")),ISNUMBER(FIND(MID(D49,6,1)&amp;"x","0x1x2x3x4x5x6x7x8x9x")),ISNUMBER(FIND(MID(D49,7,1)&amp;"x","0x1x2x3x4x5x6x7x8x9x")),ISNUMBER(FIND(MID(D49,8,1)&amp;"x","0x1x2x3x4x5x6x7x8x9x"))))),"担当IDの形式を確認",IF(AND(D49&lt;&gt;"",COUNTIFS(担当者ID!$A$8:$A$27,D49)&lt;&gt;1),"担当が未登録/重複",IF(NOT(OR(E49="連絡可",E49="要確認",E49="連絡停止")),"連絡区分を確認",IF(NOT(AND(ISNUMBER(G49),G49&gt;=43831,G49&lt;73051,G49=INT(G49))),"記録確認日は日付で必須",IF(G49&gt;顧客一覧!$B$3,"確認日が基準日より後",IF(AND(F49&lt;&gt;"",NOT(AND(ISNUMBER(F49),F49&gt;=43831,F49&lt;73051,F49=INT(F49)))),"最終接点日は日付で入力",IF(AND(F49&lt;&gt;"",F49&gt;G49),"接点日が記録確認日より後",IF(AND(H49&lt;&gt;"",NOT(AND(ISNUMBER(H49),H49&gt;=43831,H49&lt;73051,H49=INT(H49)))),"次回予定日は日付で入力","確認済み")))))))))))))</f>
        <v/>
      </c>
      <c r="P49" s="1" t="str">
        <f aca="false">IF(O49="","",IF(O49="確認済み",0,1))</f>
        <v/>
      </c>
      <c r="Q49" s="1" t="str">
        <f aca="false">IF(O49="","",IF(NOT(AND(ISNUMBER(P49),P49=IF(O49="確認済み",0,1))),1,IF(P49&lt;&gt;0,0,IF(AND(ISNUMBER(I49),I49=IF(C49="終了",0,1),ISNUMBER(J49),J49=IF(AND(C49&lt;&gt;"終了",D49=""),1,0),ISNUMBER(K49),K49=IF(AND(C49="継続",E49="連絡可",D49&lt;&gt;"",H49&lt;&gt;""),1,0),ISNUMBER(L49),L49=IF(AND(H49&lt;&gt;"",NOT(AND(C49="継続",E49="連絡可",D49&lt;&gt;""))),1,0),ISTEXT(M49),M49=IF(C49="終了","終了",IF(E49="連絡停止","連絡停止",IF(E49="要確認","連絡要確認",IF(C49="保留","保留",IF(D49="","担当未設定",IF(H49="","予定なし",IF(H49&lt;顧客一覧!$B$3,"予定遅延",IF(H49=顧客一覧!$B$3,"本日予定","今後予定")))))))),ISNUMBER(N49),N49=IF(AND(C49&lt;&gt;"終了",E49="要確認"),1,0)),0,1))))</f>
        <v/>
      </c>
    </row>
    <row r="50" customFormat="false" ht="30" hidden="false" customHeight="true" outlineLevel="0" collapsed="false">
      <c r="A50" s="9"/>
      <c r="B50" s="10"/>
      <c r="C50" s="11"/>
      <c r="D50" s="12"/>
      <c r="E50" s="11"/>
      <c r="F50" s="13"/>
      <c r="G50" s="13"/>
      <c r="H50" s="13"/>
      <c r="I50" s="1" t="str">
        <f aca="false">IF(O50="","",IF(P50&lt;&gt;0,NA(),IF(C50="終了",0,1)))</f>
        <v/>
      </c>
      <c r="J50" s="1" t="str">
        <f aca="false">IF(O50="","",IF(P50&lt;&gt;0,NA(),IF(AND(C50&lt;&gt;"終了",D50=""),1,0)))</f>
        <v/>
      </c>
      <c r="K50" s="1" t="str">
        <f aca="false">IF(O50="","",IF(P50&lt;&gt;0,NA(),IF(AND(C50="継続",E50="連絡可",D50&lt;&gt;"",H50&lt;&gt;""),1,0)))</f>
        <v/>
      </c>
      <c r="L50" s="1" t="str">
        <f aca="false">IF(O50="","",IF(P50&lt;&gt;0,NA(),IF(AND(H50&lt;&gt;"",NOT(AND(C50="継続",E50="連絡可",D50&lt;&gt;""))),1,0)))</f>
        <v/>
      </c>
      <c r="M50" s="1" t="str">
        <f aca="false">IF(O50="","",IF(P50&lt;&gt;0,NA(),IF(C50="終了","終了",IF(E50="連絡停止","連絡停止",IF(E50="要確認","連絡要確認",IF(C50="保留","保留",IF(D50="","担当未設定",IF(H50="","予定なし",IF(H50&lt;顧客一覧!$B$3,"予定遅延",IF(H50=顧客一覧!$B$3,"本日予定","今後予定"))))))))))</f>
        <v/>
      </c>
      <c r="N50" s="1" t="str">
        <f aca="false">IF(O50="","",IF(P50&lt;&gt;0,NA(),IF(AND(C50&lt;&gt;"終了",E50="要確認"),1,0)))</f>
        <v/>
      </c>
      <c r="O50" s="1" t="str">
        <f aca="false">IF(COUNTA(A50:H50)=0,"",IF(NOT(AND(ISTEXT(A50),LEN(A50)=8,EXACT(LEFT(A50,4),"CUS-"),ISNUMBER(FIND(MID(A50,5,1)&amp;"x","0x1x2x3x4x5x6x7x8x9x")),ISNUMBER(FIND(MID(A50,6,1)&amp;"x","0x1x2x3x4x5x6x7x8x9x")),ISNUMBER(FIND(MID(A50,7,1)&amp;"x","0x1x2x3x4x5x6x7x8x9x")),ISNUMBER(FIND(MID(A50,8,1)&amp;"x","0x1x2x3x4x5x6x7x8x9x")))),"顧客IDはCUS-と半角数字4桁",IF(COUNTIFS($A$8:$A$57,A50)&gt;1,"顧客IDが重複",IF(NOT(AND(ISTEXT(B50),LEN(B50)&gt;0,LEN(B50)&lt;=20,EXACT(B50,TRIM(CLEAN(B50))),ISERROR(FIND(CHAR(10),B50)),ISERROR(FIND(CHAR(13),B50)),ISERROR(FIND(" ",B50)),ISERROR(FIND(" ",B50)),ISERROR(FIND(CHAR(127),B50)),ISERROR(FIND(LEFT(B50,1),"=+-@＝＋－＠")))),"表示名は1〜20文字の文字列",IF(NOT(OR(C50="継続",C50="保留",C50="終了")),"管理区分を確認",IF(AND(D50&lt;&gt;"",NOT(AND(ISTEXT(D50),LEN(D50)=8,EXACT(LEFT(D50,4),"STF-"),ISNUMBER(FIND(MID(D50,5,1)&amp;"x","0x1x2x3x4x5x6x7x8x9x")),ISNUMBER(FIND(MID(D50,6,1)&amp;"x","0x1x2x3x4x5x6x7x8x9x")),ISNUMBER(FIND(MID(D50,7,1)&amp;"x","0x1x2x3x4x5x6x7x8x9x")),ISNUMBER(FIND(MID(D50,8,1)&amp;"x","0x1x2x3x4x5x6x7x8x9x"))))),"担当IDの形式を確認",IF(AND(D50&lt;&gt;"",COUNTIFS(担当者ID!$A$8:$A$27,D50)&lt;&gt;1),"担当が未登録/重複",IF(NOT(OR(E50="連絡可",E50="要確認",E50="連絡停止")),"連絡区分を確認",IF(NOT(AND(ISNUMBER(G50),G50&gt;=43831,G50&lt;73051,G50=INT(G50))),"記録確認日は日付で必須",IF(G50&gt;顧客一覧!$B$3,"確認日が基準日より後",IF(AND(F50&lt;&gt;"",NOT(AND(ISNUMBER(F50),F50&gt;=43831,F50&lt;73051,F50=INT(F50)))),"最終接点日は日付で入力",IF(AND(F50&lt;&gt;"",F50&gt;G50),"接点日が記録確認日より後",IF(AND(H50&lt;&gt;"",NOT(AND(ISNUMBER(H50),H50&gt;=43831,H50&lt;73051,H50=INT(H50)))),"次回予定日は日付で入力","確認済み")))))))))))))</f>
        <v/>
      </c>
      <c r="P50" s="1" t="str">
        <f aca="false">IF(O50="","",IF(O50="確認済み",0,1))</f>
        <v/>
      </c>
      <c r="Q50" s="1" t="str">
        <f aca="false">IF(O50="","",IF(NOT(AND(ISNUMBER(P50),P50=IF(O50="確認済み",0,1))),1,IF(P50&lt;&gt;0,0,IF(AND(ISNUMBER(I50),I50=IF(C50="終了",0,1),ISNUMBER(J50),J50=IF(AND(C50&lt;&gt;"終了",D50=""),1,0),ISNUMBER(K50),K50=IF(AND(C50="継続",E50="連絡可",D50&lt;&gt;"",H50&lt;&gt;""),1,0),ISNUMBER(L50),L50=IF(AND(H50&lt;&gt;"",NOT(AND(C50="継続",E50="連絡可",D50&lt;&gt;""))),1,0),ISTEXT(M50),M50=IF(C50="終了","終了",IF(E50="連絡停止","連絡停止",IF(E50="要確認","連絡要確認",IF(C50="保留","保留",IF(D50="","担当未設定",IF(H50="","予定なし",IF(H50&lt;顧客一覧!$B$3,"予定遅延",IF(H50=顧客一覧!$B$3,"本日予定","今後予定")))))))),ISNUMBER(N50),N50=IF(AND(C50&lt;&gt;"終了",E50="要確認"),1,0)),0,1))))</f>
        <v/>
      </c>
    </row>
    <row r="51" customFormat="false" ht="30" hidden="false" customHeight="true" outlineLevel="0" collapsed="false">
      <c r="A51" s="9"/>
      <c r="B51" s="10"/>
      <c r="C51" s="11"/>
      <c r="D51" s="12"/>
      <c r="E51" s="11"/>
      <c r="F51" s="13"/>
      <c r="G51" s="13"/>
      <c r="H51" s="13"/>
      <c r="I51" s="1" t="str">
        <f aca="false">IF(O51="","",IF(P51&lt;&gt;0,NA(),IF(C51="終了",0,1)))</f>
        <v/>
      </c>
      <c r="J51" s="1" t="str">
        <f aca="false">IF(O51="","",IF(P51&lt;&gt;0,NA(),IF(AND(C51&lt;&gt;"終了",D51=""),1,0)))</f>
        <v/>
      </c>
      <c r="K51" s="1" t="str">
        <f aca="false">IF(O51="","",IF(P51&lt;&gt;0,NA(),IF(AND(C51="継続",E51="連絡可",D51&lt;&gt;"",H51&lt;&gt;""),1,0)))</f>
        <v/>
      </c>
      <c r="L51" s="1" t="str">
        <f aca="false">IF(O51="","",IF(P51&lt;&gt;0,NA(),IF(AND(H51&lt;&gt;"",NOT(AND(C51="継続",E51="連絡可",D51&lt;&gt;""))),1,0)))</f>
        <v/>
      </c>
      <c r="M51" s="1" t="str">
        <f aca="false">IF(O51="","",IF(P51&lt;&gt;0,NA(),IF(C51="終了","終了",IF(E51="連絡停止","連絡停止",IF(E51="要確認","連絡要確認",IF(C51="保留","保留",IF(D51="","担当未設定",IF(H51="","予定なし",IF(H51&lt;顧客一覧!$B$3,"予定遅延",IF(H51=顧客一覧!$B$3,"本日予定","今後予定"))))))))))</f>
        <v/>
      </c>
      <c r="N51" s="1" t="str">
        <f aca="false">IF(O51="","",IF(P51&lt;&gt;0,NA(),IF(AND(C51&lt;&gt;"終了",E51="要確認"),1,0)))</f>
        <v/>
      </c>
      <c r="O51" s="1" t="str">
        <f aca="false">IF(COUNTA(A51:H51)=0,"",IF(NOT(AND(ISTEXT(A51),LEN(A51)=8,EXACT(LEFT(A51,4),"CUS-"),ISNUMBER(FIND(MID(A51,5,1)&amp;"x","0x1x2x3x4x5x6x7x8x9x")),ISNUMBER(FIND(MID(A51,6,1)&amp;"x","0x1x2x3x4x5x6x7x8x9x")),ISNUMBER(FIND(MID(A51,7,1)&amp;"x","0x1x2x3x4x5x6x7x8x9x")),ISNUMBER(FIND(MID(A51,8,1)&amp;"x","0x1x2x3x4x5x6x7x8x9x")))),"顧客IDはCUS-と半角数字4桁",IF(COUNTIFS($A$8:$A$57,A51)&gt;1,"顧客IDが重複",IF(NOT(AND(ISTEXT(B51),LEN(B51)&gt;0,LEN(B51)&lt;=20,EXACT(B51,TRIM(CLEAN(B51))),ISERROR(FIND(CHAR(10),B51)),ISERROR(FIND(CHAR(13),B51)),ISERROR(FIND(" ",B51)),ISERROR(FIND(" ",B51)),ISERROR(FIND(CHAR(127),B51)),ISERROR(FIND(LEFT(B51,1),"=+-@＝＋－＠")))),"表示名は1〜20文字の文字列",IF(NOT(OR(C51="継続",C51="保留",C51="終了")),"管理区分を確認",IF(AND(D51&lt;&gt;"",NOT(AND(ISTEXT(D51),LEN(D51)=8,EXACT(LEFT(D51,4),"STF-"),ISNUMBER(FIND(MID(D51,5,1)&amp;"x","0x1x2x3x4x5x6x7x8x9x")),ISNUMBER(FIND(MID(D51,6,1)&amp;"x","0x1x2x3x4x5x6x7x8x9x")),ISNUMBER(FIND(MID(D51,7,1)&amp;"x","0x1x2x3x4x5x6x7x8x9x")),ISNUMBER(FIND(MID(D51,8,1)&amp;"x","0x1x2x3x4x5x6x7x8x9x"))))),"担当IDの形式を確認",IF(AND(D51&lt;&gt;"",COUNTIFS(担当者ID!$A$8:$A$27,D51)&lt;&gt;1),"担当が未登録/重複",IF(NOT(OR(E51="連絡可",E51="要確認",E51="連絡停止")),"連絡区分を確認",IF(NOT(AND(ISNUMBER(G51),G51&gt;=43831,G51&lt;73051,G51=INT(G51))),"記録確認日は日付で必須",IF(G51&gt;顧客一覧!$B$3,"確認日が基準日より後",IF(AND(F51&lt;&gt;"",NOT(AND(ISNUMBER(F51),F51&gt;=43831,F51&lt;73051,F51=INT(F51)))),"最終接点日は日付で入力",IF(AND(F51&lt;&gt;"",F51&gt;G51),"接点日が記録確認日より後",IF(AND(H51&lt;&gt;"",NOT(AND(ISNUMBER(H51),H51&gt;=43831,H51&lt;73051,H51=INT(H51)))),"次回予定日は日付で入力","確認済み")))))))))))))</f>
        <v/>
      </c>
      <c r="P51" s="1" t="str">
        <f aca="false">IF(O51="","",IF(O51="確認済み",0,1))</f>
        <v/>
      </c>
      <c r="Q51" s="1" t="str">
        <f aca="false">IF(O51="","",IF(NOT(AND(ISNUMBER(P51),P51=IF(O51="確認済み",0,1))),1,IF(P51&lt;&gt;0,0,IF(AND(ISNUMBER(I51),I51=IF(C51="終了",0,1),ISNUMBER(J51),J51=IF(AND(C51&lt;&gt;"終了",D51=""),1,0),ISNUMBER(K51),K51=IF(AND(C51="継続",E51="連絡可",D51&lt;&gt;"",H51&lt;&gt;""),1,0),ISNUMBER(L51),L51=IF(AND(H51&lt;&gt;"",NOT(AND(C51="継続",E51="連絡可",D51&lt;&gt;""))),1,0),ISTEXT(M51),M51=IF(C51="終了","終了",IF(E51="連絡停止","連絡停止",IF(E51="要確認","連絡要確認",IF(C51="保留","保留",IF(D51="","担当未設定",IF(H51="","予定なし",IF(H51&lt;顧客一覧!$B$3,"予定遅延",IF(H51=顧客一覧!$B$3,"本日予定","今後予定")))))))),ISNUMBER(N51),N51=IF(AND(C51&lt;&gt;"終了",E51="要確認"),1,0)),0,1))))</f>
        <v/>
      </c>
    </row>
    <row r="52" customFormat="false" ht="30" hidden="false" customHeight="true" outlineLevel="0" collapsed="false">
      <c r="A52" s="9"/>
      <c r="B52" s="10"/>
      <c r="C52" s="11"/>
      <c r="D52" s="12"/>
      <c r="E52" s="11"/>
      <c r="F52" s="13"/>
      <c r="G52" s="13"/>
      <c r="H52" s="13"/>
      <c r="I52" s="1" t="str">
        <f aca="false">IF(O52="","",IF(P52&lt;&gt;0,NA(),IF(C52="終了",0,1)))</f>
        <v/>
      </c>
      <c r="J52" s="1" t="str">
        <f aca="false">IF(O52="","",IF(P52&lt;&gt;0,NA(),IF(AND(C52&lt;&gt;"終了",D52=""),1,0)))</f>
        <v/>
      </c>
      <c r="K52" s="1" t="str">
        <f aca="false">IF(O52="","",IF(P52&lt;&gt;0,NA(),IF(AND(C52="継続",E52="連絡可",D52&lt;&gt;"",H52&lt;&gt;""),1,0)))</f>
        <v/>
      </c>
      <c r="L52" s="1" t="str">
        <f aca="false">IF(O52="","",IF(P52&lt;&gt;0,NA(),IF(AND(H52&lt;&gt;"",NOT(AND(C52="継続",E52="連絡可",D52&lt;&gt;""))),1,0)))</f>
        <v/>
      </c>
      <c r="M52" s="1" t="str">
        <f aca="false">IF(O52="","",IF(P52&lt;&gt;0,NA(),IF(C52="終了","終了",IF(E52="連絡停止","連絡停止",IF(E52="要確認","連絡要確認",IF(C52="保留","保留",IF(D52="","担当未設定",IF(H52="","予定なし",IF(H52&lt;顧客一覧!$B$3,"予定遅延",IF(H52=顧客一覧!$B$3,"本日予定","今後予定"))))))))))</f>
        <v/>
      </c>
      <c r="N52" s="1" t="str">
        <f aca="false">IF(O52="","",IF(P52&lt;&gt;0,NA(),IF(AND(C52&lt;&gt;"終了",E52="要確認"),1,0)))</f>
        <v/>
      </c>
      <c r="O52" s="1" t="str">
        <f aca="false">IF(COUNTA(A52:H52)=0,"",IF(NOT(AND(ISTEXT(A52),LEN(A52)=8,EXACT(LEFT(A52,4),"CUS-"),ISNUMBER(FIND(MID(A52,5,1)&amp;"x","0x1x2x3x4x5x6x7x8x9x")),ISNUMBER(FIND(MID(A52,6,1)&amp;"x","0x1x2x3x4x5x6x7x8x9x")),ISNUMBER(FIND(MID(A52,7,1)&amp;"x","0x1x2x3x4x5x6x7x8x9x")),ISNUMBER(FIND(MID(A52,8,1)&amp;"x","0x1x2x3x4x5x6x7x8x9x")))),"顧客IDはCUS-と半角数字4桁",IF(COUNTIFS($A$8:$A$57,A52)&gt;1,"顧客IDが重複",IF(NOT(AND(ISTEXT(B52),LEN(B52)&gt;0,LEN(B52)&lt;=20,EXACT(B52,TRIM(CLEAN(B52))),ISERROR(FIND(CHAR(10),B52)),ISERROR(FIND(CHAR(13),B52)),ISERROR(FIND(" ",B52)),ISERROR(FIND(" ",B52)),ISERROR(FIND(CHAR(127),B52)),ISERROR(FIND(LEFT(B52,1),"=+-@＝＋－＠")))),"表示名は1〜20文字の文字列",IF(NOT(OR(C52="継続",C52="保留",C52="終了")),"管理区分を確認",IF(AND(D52&lt;&gt;"",NOT(AND(ISTEXT(D52),LEN(D52)=8,EXACT(LEFT(D52,4),"STF-"),ISNUMBER(FIND(MID(D52,5,1)&amp;"x","0x1x2x3x4x5x6x7x8x9x")),ISNUMBER(FIND(MID(D52,6,1)&amp;"x","0x1x2x3x4x5x6x7x8x9x")),ISNUMBER(FIND(MID(D52,7,1)&amp;"x","0x1x2x3x4x5x6x7x8x9x")),ISNUMBER(FIND(MID(D52,8,1)&amp;"x","0x1x2x3x4x5x6x7x8x9x"))))),"担当IDの形式を確認",IF(AND(D52&lt;&gt;"",COUNTIFS(担当者ID!$A$8:$A$27,D52)&lt;&gt;1),"担当が未登録/重複",IF(NOT(OR(E52="連絡可",E52="要確認",E52="連絡停止")),"連絡区分を確認",IF(NOT(AND(ISNUMBER(G52),G52&gt;=43831,G52&lt;73051,G52=INT(G52))),"記録確認日は日付で必須",IF(G52&gt;顧客一覧!$B$3,"確認日が基準日より後",IF(AND(F52&lt;&gt;"",NOT(AND(ISNUMBER(F52),F52&gt;=43831,F52&lt;73051,F52=INT(F52)))),"最終接点日は日付で入力",IF(AND(F52&lt;&gt;"",F52&gt;G52),"接点日が記録確認日より後",IF(AND(H52&lt;&gt;"",NOT(AND(ISNUMBER(H52),H52&gt;=43831,H52&lt;73051,H52=INT(H52)))),"次回予定日は日付で入力","確認済み")))))))))))))</f>
        <v/>
      </c>
      <c r="P52" s="1" t="str">
        <f aca="false">IF(O52="","",IF(O52="確認済み",0,1))</f>
        <v/>
      </c>
      <c r="Q52" s="1" t="str">
        <f aca="false">IF(O52="","",IF(NOT(AND(ISNUMBER(P52),P52=IF(O52="確認済み",0,1))),1,IF(P52&lt;&gt;0,0,IF(AND(ISNUMBER(I52),I52=IF(C52="終了",0,1),ISNUMBER(J52),J52=IF(AND(C52&lt;&gt;"終了",D52=""),1,0),ISNUMBER(K52),K52=IF(AND(C52="継続",E52="連絡可",D52&lt;&gt;"",H52&lt;&gt;""),1,0),ISNUMBER(L52),L52=IF(AND(H52&lt;&gt;"",NOT(AND(C52="継続",E52="連絡可",D52&lt;&gt;""))),1,0),ISTEXT(M52),M52=IF(C52="終了","終了",IF(E52="連絡停止","連絡停止",IF(E52="要確認","連絡要確認",IF(C52="保留","保留",IF(D52="","担当未設定",IF(H52="","予定なし",IF(H52&lt;顧客一覧!$B$3,"予定遅延",IF(H52=顧客一覧!$B$3,"本日予定","今後予定")))))))),ISNUMBER(N52),N52=IF(AND(C52&lt;&gt;"終了",E52="要確認"),1,0)),0,1))))</f>
        <v/>
      </c>
    </row>
    <row r="53" customFormat="false" ht="30" hidden="false" customHeight="true" outlineLevel="0" collapsed="false">
      <c r="A53" s="9"/>
      <c r="B53" s="10"/>
      <c r="C53" s="11"/>
      <c r="D53" s="12"/>
      <c r="E53" s="11"/>
      <c r="F53" s="13"/>
      <c r="G53" s="13"/>
      <c r="H53" s="13"/>
      <c r="I53" s="1" t="str">
        <f aca="false">IF(O53="","",IF(P53&lt;&gt;0,NA(),IF(C53="終了",0,1)))</f>
        <v/>
      </c>
      <c r="J53" s="1" t="str">
        <f aca="false">IF(O53="","",IF(P53&lt;&gt;0,NA(),IF(AND(C53&lt;&gt;"終了",D53=""),1,0)))</f>
        <v/>
      </c>
      <c r="K53" s="1" t="str">
        <f aca="false">IF(O53="","",IF(P53&lt;&gt;0,NA(),IF(AND(C53="継続",E53="連絡可",D53&lt;&gt;"",H53&lt;&gt;""),1,0)))</f>
        <v/>
      </c>
      <c r="L53" s="1" t="str">
        <f aca="false">IF(O53="","",IF(P53&lt;&gt;0,NA(),IF(AND(H53&lt;&gt;"",NOT(AND(C53="継続",E53="連絡可",D53&lt;&gt;""))),1,0)))</f>
        <v/>
      </c>
      <c r="M53" s="1" t="str">
        <f aca="false">IF(O53="","",IF(P53&lt;&gt;0,NA(),IF(C53="終了","終了",IF(E53="連絡停止","連絡停止",IF(E53="要確認","連絡要確認",IF(C53="保留","保留",IF(D53="","担当未設定",IF(H53="","予定なし",IF(H53&lt;顧客一覧!$B$3,"予定遅延",IF(H53=顧客一覧!$B$3,"本日予定","今後予定"))))))))))</f>
        <v/>
      </c>
      <c r="N53" s="1" t="str">
        <f aca="false">IF(O53="","",IF(P53&lt;&gt;0,NA(),IF(AND(C53&lt;&gt;"終了",E53="要確認"),1,0)))</f>
        <v/>
      </c>
      <c r="O53" s="1" t="str">
        <f aca="false">IF(COUNTA(A53:H53)=0,"",IF(NOT(AND(ISTEXT(A53),LEN(A53)=8,EXACT(LEFT(A53,4),"CUS-"),ISNUMBER(FIND(MID(A53,5,1)&amp;"x","0x1x2x3x4x5x6x7x8x9x")),ISNUMBER(FIND(MID(A53,6,1)&amp;"x","0x1x2x3x4x5x6x7x8x9x")),ISNUMBER(FIND(MID(A53,7,1)&amp;"x","0x1x2x3x4x5x6x7x8x9x")),ISNUMBER(FIND(MID(A53,8,1)&amp;"x","0x1x2x3x4x5x6x7x8x9x")))),"顧客IDはCUS-と半角数字4桁",IF(COUNTIFS($A$8:$A$57,A53)&gt;1,"顧客IDが重複",IF(NOT(AND(ISTEXT(B53),LEN(B53)&gt;0,LEN(B53)&lt;=20,EXACT(B53,TRIM(CLEAN(B53))),ISERROR(FIND(CHAR(10),B53)),ISERROR(FIND(CHAR(13),B53)),ISERROR(FIND(" ",B53)),ISERROR(FIND(" ",B53)),ISERROR(FIND(CHAR(127),B53)),ISERROR(FIND(LEFT(B53,1),"=+-@＝＋－＠")))),"表示名は1〜20文字の文字列",IF(NOT(OR(C53="継続",C53="保留",C53="終了")),"管理区分を確認",IF(AND(D53&lt;&gt;"",NOT(AND(ISTEXT(D53),LEN(D53)=8,EXACT(LEFT(D53,4),"STF-"),ISNUMBER(FIND(MID(D53,5,1)&amp;"x","0x1x2x3x4x5x6x7x8x9x")),ISNUMBER(FIND(MID(D53,6,1)&amp;"x","0x1x2x3x4x5x6x7x8x9x")),ISNUMBER(FIND(MID(D53,7,1)&amp;"x","0x1x2x3x4x5x6x7x8x9x")),ISNUMBER(FIND(MID(D53,8,1)&amp;"x","0x1x2x3x4x5x6x7x8x9x"))))),"担当IDの形式を確認",IF(AND(D53&lt;&gt;"",COUNTIFS(担当者ID!$A$8:$A$27,D53)&lt;&gt;1),"担当が未登録/重複",IF(NOT(OR(E53="連絡可",E53="要確認",E53="連絡停止")),"連絡区分を確認",IF(NOT(AND(ISNUMBER(G53),G53&gt;=43831,G53&lt;73051,G53=INT(G53))),"記録確認日は日付で必須",IF(G53&gt;顧客一覧!$B$3,"確認日が基準日より後",IF(AND(F53&lt;&gt;"",NOT(AND(ISNUMBER(F53),F53&gt;=43831,F53&lt;73051,F53=INT(F53)))),"最終接点日は日付で入力",IF(AND(F53&lt;&gt;"",F53&gt;G53),"接点日が記録確認日より後",IF(AND(H53&lt;&gt;"",NOT(AND(ISNUMBER(H53),H53&gt;=43831,H53&lt;73051,H53=INT(H53)))),"次回予定日は日付で入力","確認済み")))))))))))))</f>
        <v/>
      </c>
      <c r="P53" s="1" t="str">
        <f aca="false">IF(O53="","",IF(O53="確認済み",0,1))</f>
        <v/>
      </c>
      <c r="Q53" s="1" t="str">
        <f aca="false">IF(O53="","",IF(NOT(AND(ISNUMBER(P53),P53=IF(O53="確認済み",0,1))),1,IF(P53&lt;&gt;0,0,IF(AND(ISNUMBER(I53),I53=IF(C53="終了",0,1),ISNUMBER(J53),J53=IF(AND(C53&lt;&gt;"終了",D53=""),1,0),ISNUMBER(K53),K53=IF(AND(C53="継続",E53="連絡可",D53&lt;&gt;"",H53&lt;&gt;""),1,0),ISNUMBER(L53),L53=IF(AND(H53&lt;&gt;"",NOT(AND(C53="継続",E53="連絡可",D53&lt;&gt;""))),1,0),ISTEXT(M53),M53=IF(C53="終了","終了",IF(E53="連絡停止","連絡停止",IF(E53="要確認","連絡要確認",IF(C53="保留","保留",IF(D53="","担当未設定",IF(H53="","予定なし",IF(H53&lt;顧客一覧!$B$3,"予定遅延",IF(H53=顧客一覧!$B$3,"本日予定","今後予定")))))))),ISNUMBER(N53),N53=IF(AND(C53&lt;&gt;"終了",E53="要確認"),1,0)),0,1))))</f>
        <v/>
      </c>
    </row>
    <row r="54" customFormat="false" ht="30" hidden="false" customHeight="true" outlineLevel="0" collapsed="false">
      <c r="A54" s="9"/>
      <c r="B54" s="10"/>
      <c r="C54" s="11"/>
      <c r="D54" s="12"/>
      <c r="E54" s="11"/>
      <c r="F54" s="13"/>
      <c r="G54" s="13"/>
      <c r="H54" s="13"/>
      <c r="I54" s="1" t="str">
        <f aca="false">IF(O54="","",IF(P54&lt;&gt;0,NA(),IF(C54="終了",0,1)))</f>
        <v/>
      </c>
      <c r="J54" s="1" t="str">
        <f aca="false">IF(O54="","",IF(P54&lt;&gt;0,NA(),IF(AND(C54&lt;&gt;"終了",D54=""),1,0)))</f>
        <v/>
      </c>
      <c r="K54" s="1" t="str">
        <f aca="false">IF(O54="","",IF(P54&lt;&gt;0,NA(),IF(AND(C54="継続",E54="連絡可",D54&lt;&gt;"",H54&lt;&gt;""),1,0)))</f>
        <v/>
      </c>
      <c r="L54" s="1" t="str">
        <f aca="false">IF(O54="","",IF(P54&lt;&gt;0,NA(),IF(AND(H54&lt;&gt;"",NOT(AND(C54="継続",E54="連絡可",D54&lt;&gt;""))),1,0)))</f>
        <v/>
      </c>
      <c r="M54" s="1" t="str">
        <f aca="false">IF(O54="","",IF(P54&lt;&gt;0,NA(),IF(C54="終了","終了",IF(E54="連絡停止","連絡停止",IF(E54="要確認","連絡要確認",IF(C54="保留","保留",IF(D54="","担当未設定",IF(H54="","予定なし",IF(H54&lt;顧客一覧!$B$3,"予定遅延",IF(H54=顧客一覧!$B$3,"本日予定","今後予定"))))))))))</f>
        <v/>
      </c>
      <c r="N54" s="1" t="str">
        <f aca="false">IF(O54="","",IF(P54&lt;&gt;0,NA(),IF(AND(C54&lt;&gt;"終了",E54="要確認"),1,0)))</f>
        <v/>
      </c>
      <c r="O54" s="1" t="str">
        <f aca="false">IF(COUNTA(A54:H54)=0,"",IF(NOT(AND(ISTEXT(A54),LEN(A54)=8,EXACT(LEFT(A54,4),"CUS-"),ISNUMBER(FIND(MID(A54,5,1)&amp;"x","0x1x2x3x4x5x6x7x8x9x")),ISNUMBER(FIND(MID(A54,6,1)&amp;"x","0x1x2x3x4x5x6x7x8x9x")),ISNUMBER(FIND(MID(A54,7,1)&amp;"x","0x1x2x3x4x5x6x7x8x9x")),ISNUMBER(FIND(MID(A54,8,1)&amp;"x","0x1x2x3x4x5x6x7x8x9x")))),"顧客IDはCUS-と半角数字4桁",IF(COUNTIFS($A$8:$A$57,A54)&gt;1,"顧客IDが重複",IF(NOT(AND(ISTEXT(B54),LEN(B54)&gt;0,LEN(B54)&lt;=20,EXACT(B54,TRIM(CLEAN(B54))),ISERROR(FIND(CHAR(10),B54)),ISERROR(FIND(CHAR(13),B54)),ISERROR(FIND(" ",B54)),ISERROR(FIND(" ",B54)),ISERROR(FIND(CHAR(127),B54)),ISERROR(FIND(LEFT(B54,1),"=+-@＝＋－＠")))),"表示名は1〜20文字の文字列",IF(NOT(OR(C54="継続",C54="保留",C54="終了")),"管理区分を確認",IF(AND(D54&lt;&gt;"",NOT(AND(ISTEXT(D54),LEN(D54)=8,EXACT(LEFT(D54,4),"STF-"),ISNUMBER(FIND(MID(D54,5,1)&amp;"x","0x1x2x3x4x5x6x7x8x9x")),ISNUMBER(FIND(MID(D54,6,1)&amp;"x","0x1x2x3x4x5x6x7x8x9x")),ISNUMBER(FIND(MID(D54,7,1)&amp;"x","0x1x2x3x4x5x6x7x8x9x")),ISNUMBER(FIND(MID(D54,8,1)&amp;"x","0x1x2x3x4x5x6x7x8x9x"))))),"担当IDの形式を確認",IF(AND(D54&lt;&gt;"",COUNTIFS(担当者ID!$A$8:$A$27,D54)&lt;&gt;1),"担当が未登録/重複",IF(NOT(OR(E54="連絡可",E54="要確認",E54="連絡停止")),"連絡区分を確認",IF(NOT(AND(ISNUMBER(G54),G54&gt;=43831,G54&lt;73051,G54=INT(G54))),"記録確認日は日付で必須",IF(G54&gt;顧客一覧!$B$3,"確認日が基準日より後",IF(AND(F54&lt;&gt;"",NOT(AND(ISNUMBER(F54),F54&gt;=43831,F54&lt;73051,F54=INT(F54)))),"最終接点日は日付で入力",IF(AND(F54&lt;&gt;"",F54&gt;G54),"接点日が記録確認日より後",IF(AND(H54&lt;&gt;"",NOT(AND(ISNUMBER(H54),H54&gt;=43831,H54&lt;73051,H54=INT(H54)))),"次回予定日は日付で入力","確認済み")))))))))))))</f>
        <v/>
      </c>
      <c r="P54" s="1" t="str">
        <f aca="false">IF(O54="","",IF(O54="確認済み",0,1))</f>
        <v/>
      </c>
      <c r="Q54" s="1" t="str">
        <f aca="false">IF(O54="","",IF(NOT(AND(ISNUMBER(P54),P54=IF(O54="確認済み",0,1))),1,IF(P54&lt;&gt;0,0,IF(AND(ISNUMBER(I54),I54=IF(C54="終了",0,1),ISNUMBER(J54),J54=IF(AND(C54&lt;&gt;"終了",D54=""),1,0),ISNUMBER(K54),K54=IF(AND(C54="継続",E54="連絡可",D54&lt;&gt;"",H54&lt;&gt;""),1,0),ISNUMBER(L54),L54=IF(AND(H54&lt;&gt;"",NOT(AND(C54="継続",E54="連絡可",D54&lt;&gt;""))),1,0),ISTEXT(M54),M54=IF(C54="終了","終了",IF(E54="連絡停止","連絡停止",IF(E54="要確認","連絡要確認",IF(C54="保留","保留",IF(D54="","担当未設定",IF(H54="","予定なし",IF(H54&lt;顧客一覧!$B$3,"予定遅延",IF(H54=顧客一覧!$B$3,"本日予定","今後予定")))))))),ISNUMBER(N54),N54=IF(AND(C54&lt;&gt;"終了",E54="要確認"),1,0)),0,1))))</f>
        <v/>
      </c>
    </row>
    <row r="55" customFormat="false" ht="30" hidden="false" customHeight="true" outlineLevel="0" collapsed="false">
      <c r="A55" s="9"/>
      <c r="B55" s="10"/>
      <c r="C55" s="11"/>
      <c r="D55" s="12"/>
      <c r="E55" s="11"/>
      <c r="F55" s="13"/>
      <c r="G55" s="13"/>
      <c r="H55" s="13"/>
      <c r="I55" s="1" t="str">
        <f aca="false">IF(O55="","",IF(P55&lt;&gt;0,NA(),IF(C55="終了",0,1)))</f>
        <v/>
      </c>
      <c r="J55" s="1" t="str">
        <f aca="false">IF(O55="","",IF(P55&lt;&gt;0,NA(),IF(AND(C55&lt;&gt;"終了",D55=""),1,0)))</f>
        <v/>
      </c>
      <c r="K55" s="1" t="str">
        <f aca="false">IF(O55="","",IF(P55&lt;&gt;0,NA(),IF(AND(C55="継続",E55="連絡可",D55&lt;&gt;"",H55&lt;&gt;""),1,0)))</f>
        <v/>
      </c>
      <c r="L55" s="1" t="str">
        <f aca="false">IF(O55="","",IF(P55&lt;&gt;0,NA(),IF(AND(H55&lt;&gt;"",NOT(AND(C55="継続",E55="連絡可",D55&lt;&gt;""))),1,0)))</f>
        <v/>
      </c>
      <c r="M55" s="1" t="str">
        <f aca="false">IF(O55="","",IF(P55&lt;&gt;0,NA(),IF(C55="終了","終了",IF(E55="連絡停止","連絡停止",IF(E55="要確認","連絡要確認",IF(C55="保留","保留",IF(D55="","担当未設定",IF(H55="","予定なし",IF(H55&lt;顧客一覧!$B$3,"予定遅延",IF(H55=顧客一覧!$B$3,"本日予定","今後予定"))))))))))</f>
        <v/>
      </c>
      <c r="N55" s="1" t="str">
        <f aca="false">IF(O55="","",IF(P55&lt;&gt;0,NA(),IF(AND(C55&lt;&gt;"終了",E55="要確認"),1,0)))</f>
        <v/>
      </c>
      <c r="O55" s="1" t="str">
        <f aca="false">IF(COUNTA(A55:H55)=0,"",IF(NOT(AND(ISTEXT(A55),LEN(A55)=8,EXACT(LEFT(A55,4),"CUS-"),ISNUMBER(FIND(MID(A55,5,1)&amp;"x","0x1x2x3x4x5x6x7x8x9x")),ISNUMBER(FIND(MID(A55,6,1)&amp;"x","0x1x2x3x4x5x6x7x8x9x")),ISNUMBER(FIND(MID(A55,7,1)&amp;"x","0x1x2x3x4x5x6x7x8x9x")),ISNUMBER(FIND(MID(A55,8,1)&amp;"x","0x1x2x3x4x5x6x7x8x9x")))),"顧客IDはCUS-と半角数字4桁",IF(COUNTIFS($A$8:$A$57,A55)&gt;1,"顧客IDが重複",IF(NOT(AND(ISTEXT(B55),LEN(B55)&gt;0,LEN(B55)&lt;=20,EXACT(B55,TRIM(CLEAN(B55))),ISERROR(FIND(CHAR(10),B55)),ISERROR(FIND(CHAR(13),B55)),ISERROR(FIND(" ",B55)),ISERROR(FIND(" ",B55)),ISERROR(FIND(CHAR(127),B55)),ISERROR(FIND(LEFT(B55,1),"=+-@＝＋－＠")))),"表示名は1〜20文字の文字列",IF(NOT(OR(C55="継続",C55="保留",C55="終了")),"管理区分を確認",IF(AND(D55&lt;&gt;"",NOT(AND(ISTEXT(D55),LEN(D55)=8,EXACT(LEFT(D55,4),"STF-"),ISNUMBER(FIND(MID(D55,5,1)&amp;"x","0x1x2x3x4x5x6x7x8x9x")),ISNUMBER(FIND(MID(D55,6,1)&amp;"x","0x1x2x3x4x5x6x7x8x9x")),ISNUMBER(FIND(MID(D55,7,1)&amp;"x","0x1x2x3x4x5x6x7x8x9x")),ISNUMBER(FIND(MID(D55,8,1)&amp;"x","0x1x2x3x4x5x6x7x8x9x"))))),"担当IDの形式を確認",IF(AND(D55&lt;&gt;"",COUNTIFS(担当者ID!$A$8:$A$27,D55)&lt;&gt;1),"担当が未登録/重複",IF(NOT(OR(E55="連絡可",E55="要確認",E55="連絡停止")),"連絡区分を確認",IF(NOT(AND(ISNUMBER(G55),G55&gt;=43831,G55&lt;73051,G55=INT(G55))),"記録確認日は日付で必須",IF(G55&gt;顧客一覧!$B$3,"確認日が基準日より後",IF(AND(F55&lt;&gt;"",NOT(AND(ISNUMBER(F55),F55&gt;=43831,F55&lt;73051,F55=INT(F55)))),"最終接点日は日付で入力",IF(AND(F55&lt;&gt;"",F55&gt;G55),"接点日が記録確認日より後",IF(AND(H55&lt;&gt;"",NOT(AND(ISNUMBER(H55),H55&gt;=43831,H55&lt;73051,H55=INT(H55)))),"次回予定日は日付で入力","確認済み")))))))))))))</f>
        <v/>
      </c>
      <c r="P55" s="1" t="str">
        <f aca="false">IF(O55="","",IF(O55="確認済み",0,1))</f>
        <v/>
      </c>
      <c r="Q55" s="1" t="str">
        <f aca="false">IF(O55="","",IF(NOT(AND(ISNUMBER(P55),P55=IF(O55="確認済み",0,1))),1,IF(P55&lt;&gt;0,0,IF(AND(ISNUMBER(I55),I55=IF(C55="終了",0,1),ISNUMBER(J55),J55=IF(AND(C55&lt;&gt;"終了",D55=""),1,0),ISNUMBER(K55),K55=IF(AND(C55="継続",E55="連絡可",D55&lt;&gt;"",H55&lt;&gt;""),1,0),ISNUMBER(L55),L55=IF(AND(H55&lt;&gt;"",NOT(AND(C55="継続",E55="連絡可",D55&lt;&gt;""))),1,0),ISTEXT(M55),M55=IF(C55="終了","終了",IF(E55="連絡停止","連絡停止",IF(E55="要確認","連絡要確認",IF(C55="保留","保留",IF(D55="","担当未設定",IF(H55="","予定なし",IF(H55&lt;顧客一覧!$B$3,"予定遅延",IF(H55=顧客一覧!$B$3,"本日予定","今後予定")))))))),ISNUMBER(N55),N55=IF(AND(C55&lt;&gt;"終了",E55="要確認"),1,0)),0,1))))</f>
        <v/>
      </c>
    </row>
    <row r="56" customFormat="false" ht="30" hidden="false" customHeight="true" outlineLevel="0" collapsed="false">
      <c r="A56" s="9"/>
      <c r="B56" s="10"/>
      <c r="C56" s="11"/>
      <c r="D56" s="12"/>
      <c r="E56" s="11"/>
      <c r="F56" s="13"/>
      <c r="G56" s="13"/>
      <c r="H56" s="13"/>
      <c r="I56" s="1" t="str">
        <f aca="false">IF(O56="","",IF(P56&lt;&gt;0,NA(),IF(C56="終了",0,1)))</f>
        <v/>
      </c>
      <c r="J56" s="1" t="str">
        <f aca="false">IF(O56="","",IF(P56&lt;&gt;0,NA(),IF(AND(C56&lt;&gt;"終了",D56=""),1,0)))</f>
        <v/>
      </c>
      <c r="K56" s="1" t="str">
        <f aca="false">IF(O56="","",IF(P56&lt;&gt;0,NA(),IF(AND(C56="継続",E56="連絡可",D56&lt;&gt;"",H56&lt;&gt;""),1,0)))</f>
        <v/>
      </c>
      <c r="L56" s="1" t="str">
        <f aca="false">IF(O56="","",IF(P56&lt;&gt;0,NA(),IF(AND(H56&lt;&gt;"",NOT(AND(C56="継続",E56="連絡可",D56&lt;&gt;""))),1,0)))</f>
        <v/>
      </c>
      <c r="M56" s="1" t="str">
        <f aca="false">IF(O56="","",IF(P56&lt;&gt;0,NA(),IF(C56="終了","終了",IF(E56="連絡停止","連絡停止",IF(E56="要確認","連絡要確認",IF(C56="保留","保留",IF(D56="","担当未設定",IF(H56="","予定なし",IF(H56&lt;顧客一覧!$B$3,"予定遅延",IF(H56=顧客一覧!$B$3,"本日予定","今後予定"))))))))))</f>
        <v/>
      </c>
      <c r="N56" s="1" t="str">
        <f aca="false">IF(O56="","",IF(P56&lt;&gt;0,NA(),IF(AND(C56&lt;&gt;"終了",E56="要確認"),1,0)))</f>
        <v/>
      </c>
      <c r="O56" s="1" t="str">
        <f aca="false">IF(COUNTA(A56:H56)=0,"",IF(NOT(AND(ISTEXT(A56),LEN(A56)=8,EXACT(LEFT(A56,4),"CUS-"),ISNUMBER(FIND(MID(A56,5,1)&amp;"x","0x1x2x3x4x5x6x7x8x9x")),ISNUMBER(FIND(MID(A56,6,1)&amp;"x","0x1x2x3x4x5x6x7x8x9x")),ISNUMBER(FIND(MID(A56,7,1)&amp;"x","0x1x2x3x4x5x6x7x8x9x")),ISNUMBER(FIND(MID(A56,8,1)&amp;"x","0x1x2x3x4x5x6x7x8x9x")))),"顧客IDはCUS-と半角数字4桁",IF(COUNTIFS($A$8:$A$57,A56)&gt;1,"顧客IDが重複",IF(NOT(AND(ISTEXT(B56),LEN(B56)&gt;0,LEN(B56)&lt;=20,EXACT(B56,TRIM(CLEAN(B56))),ISERROR(FIND(CHAR(10),B56)),ISERROR(FIND(CHAR(13),B56)),ISERROR(FIND(" ",B56)),ISERROR(FIND(" ",B56)),ISERROR(FIND(CHAR(127),B56)),ISERROR(FIND(LEFT(B56,1),"=+-@＝＋－＠")))),"表示名は1〜20文字の文字列",IF(NOT(OR(C56="継続",C56="保留",C56="終了")),"管理区分を確認",IF(AND(D56&lt;&gt;"",NOT(AND(ISTEXT(D56),LEN(D56)=8,EXACT(LEFT(D56,4),"STF-"),ISNUMBER(FIND(MID(D56,5,1)&amp;"x","0x1x2x3x4x5x6x7x8x9x")),ISNUMBER(FIND(MID(D56,6,1)&amp;"x","0x1x2x3x4x5x6x7x8x9x")),ISNUMBER(FIND(MID(D56,7,1)&amp;"x","0x1x2x3x4x5x6x7x8x9x")),ISNUMBER(FIND(MID(D56,8,1)&amp;"x","0x1x2x3x4x5x6x7x8x9x"))))),"担当IDの形式を確認",IF(AND(D56&lt;&gt;"",COUNTIFS(担当者ID!$A$8:$A$27,D56)&lt;&gt;1),"担当が未登録/重複",IF(NOT(OR(E56="連絡可",E56="要確認",E56="連絡停止")),"連絡区分を確認",IF(NOT(AND(ISNUMBER(G56),G56&gt;=43831,G56&lt;73051,G56=INT(G56))),"記録確認日は日付で必須",IF(G56&gt;顧客一覧!$B$3,"確認日が基準日より後",IF(AND(F56&lt;&gt;"",NOT(AND(ISNUMBER(F56),F56&gt;=43831,F56&lt;73051,F56=INT(F56)))),"最終接点日は日付で入力",IF(AND(F56&lt;&gt;"",F56&gt;G56),"接点日が記録確認日より後",IF(AND(H56&lt;&gt;"",NOT(AND(ISNUMBER(H56),H56&gt;=43831,H56&lt;73051,H56=INT(H56)))),"次回予定日は日付で入力","確認済み")))))))))))))</f>
        <v/>
      </c>
      <c r="P56" s="1" t="str">
        <f aca="false">IF(O56="","",IF(O56="確認済み",0,1))</f>
        <v/>
      </c>
      <c r="Q56" s="1" t="str">
        <f aca="false">IF(O56="","",IF(NOT(AND(ISNUMBER(P56),P56=IF(O56="確認済み",0,1))),1,IF(P56&lt;&gt;0,0,IF(AND(ISNUMBER(I56),I56=IF(C56="終了",0,1),ISNUMBER(J56),J56=IF(AND(C56&lt;&gt;"終了",D56=""),1,0),ISNUMBER(K56),K56=IF(AND(C56="継続",E56="連絡可",D56&lt;&gt;"",H56&lt;&gt;""),1,0),ISNUMBER(L56),L56=IF(AND(H56&lt;&gt;"",NOT(AND(C56="継続",E56="連絡可",D56&lt;&gt;""))),1,0),ISTEXT(M56),M56=IF(C56="終了","終了",IF(E56="連絡停止","連絡停止",IF(E56="要確認","連絡要確認",IF(C56="保留","保留",IF(D56="","担当未設定",IF(H56="","予定なし",IF(H56&lt;顧客一覧!$B$3,"予定遅延",IF(H56=顧客一覧!$B$3,"本日予定","今後予定")))))))),ISNUMBER(N56),N56=IF(AND(C56&lt;&gt;"終了",E56="要確認"),1,0)),0,1))))</f>
        <v/>
      </c>
    </row>
    <row r="57" customFormat="false" ht="30" hidden="false" customHeight="true" outlineLevel="0" collapsed="false">
      <c r="A57" s="9"/>
      <c r="B57" s="10"/>
      <c r="C57" s="11"/>
      <c r="D57" s="12"/>
      <c r="E57" s="11"/>
      <c r="F57" s="13"/>
      <c r="G57" s="13"/>
      <c r="H57" s="13"/>
      <c r="I57" s="1" t="str">
        <f aca="false">IF(O57="","",IF(P57&lt;&gt;0,NA(),IF(C57="終了",0,1)))</f>
        <v/>
      </c>
      <c r="J57" s="1" t="str">
        <f aca="false">IF(O57="","",IF(P57&lt;&gt;0,NA(),IF(AND(C57&lt;&gt;"終了",D57=""),1,0)))</f>
        <v/>
      </c>
      <c r="K57" s="1" t="str">
        <f aca="false">IF(O57="","",IF(P57&lt;&gt;0,NA(),IF(AND(C57="継続",E57="連絡可",D57&lt;&gt;"",H57&lt;&gt;""),1,0)))</f>
        <v/>
      </c>
      <c r="L57" s="1" t="str">
        <f aca="false">IF(O57="","",IF(P57&lt;&gt;0,NA(),IF(AND(H57&lt;&gt;"",NOT(AND(C57="継続",E57="連絡可",D57&lt;&gt;""))),1,0)))</f>
        <v/>
      </c>
      <c r="M57" s="1" t="str">
        <f aca="false">IF(O57="","",IF(P57&lt;&gt;0,NA(),IF(C57="終了","終了",IF(E57="連絡停止","連絡停止",IF(E57="要確認","連絡要確認",IF(C57="保留","保留",IF(D57="","担当未設定",IF(H57="","予定なし",IF(H57&lt;顧客一覧!$B$3,"予定遅延",IF(H57=顧客一覧!$B$3,"本日予定","今後予定"))))))))))</f>
        <v/>
      </c>
      <c r="N57" s="1" t="str">
        <f aca="false">IF(O57="","",IF(P57&lt;&gt;0,NA(),IF(AND(C57&lt;&gt;"終了",E57="要確認"),1,0)))</f>
        <v/>
      </c>
      <c r="O57" s="1" t="str">
        <f aca="false">IF(COUNTA(A57:H57)=0,"",IF(NOT(AND(ISTEXT(A57),LEN(A57)=8,EXACT(LEFT(A57,4),"CUS-"),ISNUMBER(FIND(MID(A57,5,1)&amp;"x","0x1x2x3x4x5x6x7x8x9x")),ISNUMBER(FIND(MID(A57,6,1)&amp;"x","0x1x2x3x4x5x6x7x8x9x")),ISNUMBER(FIND(MID(A57,7,1)&amp;"x","0x1x2x3x4x5x6x7x8x9x")),ISNUMBER(FIND(MID(A57,8,1)&amp;"x","0x1x2x3x4x5x6x7x8x9x")))),"顧客IDはCUS-と半角数字4桁",IF(COUNTIFS($A$8:$A$57,A57)&gt;1,"顧客IDが重複",IF(NOT(AND(ISTEXT(B57),LEN(B57)&gt;0,LEN(B57)&lt;=20,EXACT(B57,TRIM(CLEAN(B57))),ISERROR(FIND(CHAR(10),B57)),ISERROR(FIND(CHAR(13),B57)),ISERROR(FIND(" ",B57)),ISERROR(FIND(" ",B57)),ISERROR(FIND(CHAR(127),B57)),ISERROR(FIND(LEFT(B57,1),"=+-@＝＋－＠")))),"表示名は1〜20文字の文字列",IF(NOT(OR(C57="継続",C57="保留",C57="終了")),"管理区分を確認",IF(AND(D57&lt;&gt;"",NOT(AND(ISTEXT(D57),LEN(D57)=8,EXACT(LEFT(D57,4),"STF-"),ISNUMBER(FIND(MID(D57,5,1)&amp;"x","0x1x2x3x4x5x6x7x8x9x")),ISNUMBER(FIND(MID(D57,6,1)&amp;"x","0x1x2x3x4x5x6x7x8x9x")),ISNUMBER(FIND(MID(D57,7,1)&amp;"x","0x1x2x3x4x5x6x7x8x9x")),ISNUMBER(FIND(MID(D57,8,1)&amp;"x","0x1x2x3x4x5x6x7x8x9x"))))),"担当IDの形式を確認",IF(AND(D57&lt;&gt;"",COUNTIFS(担当者ID!$A$8:$A$27,D57)&lt;&gt;1),"担当が未登録/重複",IF(NOT(OR(E57="連絡可",E57="要確認",E57="連絡停止")),"連絡区分を確認",IF(NOT(AND(ISNUMBER(G57),G57&gt;=43831,G57&lt;73051,G57=INT(G57))),"記録確認日は日付で必須",IF(G57&gt;顧客一覧!$B$3,"確認日が基準日より後",IF(AND(F57&lt;&gt;"",NOT(AND(ISNUMBER(F57),F57&gt;=43831,F57&lt;73051,F57=INT(F57)))),"最終接点日は日付で入力",IF(AND(F57&lt;&gt;"",F57&gt;G57),"接点日が記録確認日より後",IF(AND(H57&lt;&gt;"",NOT(AND(ISNUMBER(H57),H57&gt;=43831,H57&lt;73051,H57=INT(H57)))),"次回予定日は日付で入力","確認済み")))))))))))))</f>
        <v/>
      </c>
      <c r="P57" s="1" t="str">
        <f aca="false">IF(O57="","",IF(O57="確認済み",0,1))</f>
        <v/>
      </c>
      <c r="Q57" s="1" t="str">
        <f aca="false">IF(O57="","",IF(NOT(AND(ISNUMBER(P57),P57=IF(O57="確認済み",0,1))),1,IF(P57&lt;&gt;0,0,IF(AND(ISNUMBER(I57),I57=IF(C57="終了",0,1),ISNUMBER(J57),J57=IF(AND(C57&lt;&gt;"終了",D57=""),1,0),ISNUMBER(K57),K57=IF(AND(C57="継続",E57="連絡可",D57&lt;&gt;"",H57&lt;&gt;""),1,0),ISNUMBER(L57),L57=IF(AND(H57&lt;&gt;"",NOT(AND(C57="継続",E57="連絡可",D57&lt;&gt;""))),1,0),ISTEXT(M57),M57=IF(C57="終了","終了",IF(E57="連絡停止","連絡停止",IF(E57="要確認","連絡要確認",IF(C57="保留","保留",IF(D57="","担当未設定",IF(H57="","予定なし",IF(H57&lt;顧客一覧!$B$3,"予定遅延",IF(H57=顧客一覧!$B$3,"本日予定","今後予定")))))))),ISNUMBER(N57),N57=IF(AND(C57&lt;&gt;"終了",E57="要確認"),1,0)),0,1))))</f>
        <v/>
      </c>
    </row>
    <row r="58" customFormat="false" ht="23" hidden="false" customHeight="true" outlineLevel="0" collapsed="false">
      <c r="A58" s="1"/>
      <c r="B58" s="1"/>
      <c r="C58" s="1"/>
      <c r="D58" s="1"/>
      <c r="E58" s="1"/>
      <c r="F58" s="1"/>
      <c r="G58" s="1"/>
      <c r="H58" s="1"/>
      <c r="I58" s="1"/>
      <c r="J58" s="1"/>
      <c r="K58" s="1"/>
      <c r="L58" s="1"/>
      <c r="M58" s="1"/>
      <c r="N58" s="1"/>
      <c r="O58" s="1"/>
      <c r="P58" s="1"/>
      <c r="Q58" s="1"/>
    </row>
    <row r="59" customFormat="false" ht="23" hidden="false" customHeight="true" outlineLevel="0" collapsed="false">
      <c r="A59" s="1"/>
      <c r="B59" s="1"/>
      <c r="C59" s="1"/>
      <c r="D59" s="1"/>
      <c r="E59" s="1"/>
      <c r="F59" s="1"/>
      <c r="G59" s="1"/>
      <c r="H59" s="1"/>
      <c r="I59" s="1"/>
      <c r="J59" s="1"/>
      <c r="K59" s="1"/>
      <c r="L59" s="1"/>
      <c r="M59" s="1"/>
      <c r="N59" s="1"/>
      <c r="O59" s="1"/>
      <c r="P59" s="1"/>
      <c r="Q59" s="1"/>
    </row>
    <row r="60" customFormat="false" ht="23" hidden="false" customHeight="true" outlineLevel="0" collapsed="false">
      <c r="A60" s="1"/>
      <c r="B60" s="1"/>
      <c r="C60" s="1"/>
      <c r="D60" s="1"/>
      <c r="E60" s="1"/>
      <c r="F60" s="1"/>
      <c r="G60" s="1"/>
      <c r="H60" s="1"/>
      <c r="I60" s="1"/>
      <c r="J60" s="1"/>
      <c r="K60" s="1"/>
      <c r="L60" s="1"/>
      <c r="M60" s="1"/>
      <c r="N60" s="1"/>
      <c r="O60" s="1"/>
      <c r="P60" s="1"/>
      <c r="Q60" s="1"/>
    </row>
    <row r="61" customFormat="false" ht="23" hidden="false" customHeight="true" outlineLevel="0" collapsed="false">
      <c r="A61" s="1" t="s">
        <v>63</v>
      </c>
      <c r="B61" s="1"/>
      <c r="C61" s="1"/>
      <c r="D61" s="1"/>
      <c r="E61" s="1"/>
      <c r="F61" s="1"/>
      <c r="G61" s="1"/>
      <c r="H61" s="1"/>
      <c r="I61" s="1"/>
      <c r="J61" s="1"/>
      <c r="K61" s="1"/>
      <c r="L61" s="1"/>
      <c r="M61" s="1"/>
      <c r="N61" s="1"/>
      <c r="O61" s="1"/>
      <c r="P61" s="1"/>
      <c r="Q61" s="1"/>
    </row>
    <row r="62" customFormat="false" ht="23" hidden="false" customHeight="true" outlineLevel="0" collapsed="false">
      <c r="A62" s="1" t="s">
        <v>64</v>
      </c>
      <c r="B62" s="1"/>
      <c r="C62" s="1"/>
      <c r="D62" s="1"/>
      <c r="E62" s="1"/>
      <c r="F62" s="1"/>
      <c r="G62" s="1"/>
      <c r="H62" s="1"/>
      <c r="I62" s="1"/>
      <c r="J62" s="1"/>
      <c r="K62" s="1"/>
      <c r="L62" s="1"/>
      <c r="M62" s="1"/>
      <c r="N62" s="1"/>
      <c r="O62" s="1"/>
      <c r="P62" s="1"/>
      <c r="Q62" s="1"/>
    </row>
    <row r="63" customFormat="false" ht="23" hidden="false" customHeight="true" outlineLevel="0" collapsed="false">
      <c r="A63" s="1" t="s">
        <v>65</v>
      </c>
      <c r="B63" s="1"/>
      <c r="C63" s="1"/>
      <c r="D63" s="1"/>
      <c r="E63" s="1"/>
      <c r="F63" s="1"/>
      <c r="G63" s="1"/>
      <c r="H63" s="1"/>
      <c r="I63" s="1"/>
      <c r="J63" s="1"/>
      <c r="K63" s="1"/>
      <c r="L63" s="1"/>
      <c r="M63" s="1"/>
      <c r="N63" s="1"/>
      <c r="O63" s="1"/>
      <c r="P63" s="1"/>
      <c r="Q63" s="1"/>
    </row>
    <row r="64" customFormat="false" ht="23" hidden="false" customHeight="true" outlineLevel="0" collapsed="false">
      <c r="A64" s="1" t="s">
        <v>66</v>
      </c>
      <c r="B64" s="1"/>
      <c r="C64" s="1"/>
      <c r="D64" s="1"/>
      <c r="E64" s="1"/>
      <c r="F64" s="1"/>
      <c r="G64" s="1"/>
      <c r="H64" s="1"/>
      <c r="I64" s="1"/>
      <c r="J64" s="1"/>
      <c r="K64" s="1"/>
      <c r="L64" s="1"/>
      <c r="M64" s="1"/>
      <c r="N64" s="1"/>
      <c r="O64" s="1"/>
      <c r="P64" s="1"/>
      <c r="Q64" s="1"/>
    </row>
    <row r="65" customFormat="false" ht="23" hidden="false" customHeight="true" outlineLevel="0" collapsed="false">
      <c r="A65" s="1" t="s">
        <v>67</v>
      </c>
      <c r="B65" s="1"/>
      <c r="C65" s="1"/>
      <c r="D65" s="1"/>
      <c r="E65" s="1"/>
      <c r="F65" s="1"/>
      <c r="G65" s="1"/>
      <c r="H65" s="1"/>
      <c r="I65" s="1"/>
      <c r="J65" s="1"/>
      <c r="K65" s="1"/>
      <c r="L65" s="1"/>
      <c r="M65" s="1"/>
      <c r="N65" s="1"/>
      <c r="O65" s="1"/>
      <c r="P65" s="1"/>
      <c r="Q65" s="1"/>
    </row>
    <row r="66" customFormat="false" ht="23" hidden="false" customHeight="true" outlineLevel="0" collapsed="false">
      <c r="A66" s="1" t="s">
        <v>68</v>
      </c>
      <c r="B66" s="1"/>
      <c r="C66" s="1"/>
      <c r="D66" s="1"/>
      <c r="E66" s="1"/>
      <c r="F66" s="1"/>
      <c r="G66" s="1"/>
      <c r="H66" s="1"/>
      <c r="I66" s="1"/>
      <c r="J66" s="1"/>
      <c r="K66" s="1"/>
      <c r="L66" s="1"/>
      <c r="M66" s="1"/>
      <c r="N66" s="1"/>
      <c r="O66" s="1"/>
      <c r="P66" s="1"/>
      <c r="Q66" s="1"/>
    </row>
    <row r="67" customFormat="false" ht="23" hidden="false" customHeight="true" outlineLevel="0" collapsed="false">
      <c r="A67" s="1" t="s">
        <v>69</v>
      </c>
      <c r="B67" s="1"/>
      <c r="C67" s="1"/>
      <c r="D67" s="1"/>
      <c r="E67" s="1"/>
      <c r="F67" s="1"/>
      <c r="G67" s="1"/>
      <c r="H67" s="1"/>
      <c r="I67" s="1"/>
      <c r="J67" s="1"/>
      <c r="K67" s="1"/>
      <c r="L67" s="1"/>
      <c r="M67" s="1"/>
      <c r="N67" s="1"/>
      <c r="O67" s="1"/>
      <c r="P67" s="1"/>
      <c r="Q67" s="1"/>
    </row>
    <row r="68" customFormat="false" ht="23" hidden="false" customHeight="true" outlineLevel="0" collapsed="false">
      <c r="A68" s="1" t="s">
        <v>70</v>
      </c>
      <c r="B68" s="1"/>
      <c r="C68" s="1"/>
      <c r="D68" s="1"/>
      <c r="E68" s="1"/>
      <c r="F68" s="1"/>
      <c r="G68" s="1"/>
      <c r="H68" s="1"/>
      <c r="I68" s="1"/>
      <c r="J68" s="1"/>
      <c r="K68" s="1"/>
      <c r="L68" s="1"/>
      <c r="M68" s="1"/>
      <c r="N68" s="1"/>
      <c r="O68" s="1"/>
      <c r="P68" s="1"/>
      <c r="Q68" s="1"/>
    </row>
    <row r="69" customFormat="false" ht="23" hidden="false" customHeight="true" outlineLevel="0" collapsed="false">
      <c r="A69" s="1" t="s">
        <v>71</v>
      </c>
      <c r="B69" s="1"/>
      <c r="C69" s="1"/>
      <c r="D69" s="1"/>
      <c r="E69" s="1"/>
      <c r="F69" s="1"/>
      <c r="G69" s="1"/>
      <c r="H69" s="1"/>
      <c r="I69" s="1"/>
      <c r="J69" s="1"/>
      <c r="K69" s="1"/>
      <c r="L69" s="1"/>
      <c r="M69" s="1"/>
      <c r="N69" s="1"/>
      <c r="O69" s="1"/>
      <c r="P69" s="1"/>
      <c r="Q69" s="1"/>
    </row>
    <row r="70" customFormat="false" ht="23" hidden="false" customHeight="true" outlineLevel="0" collapsed="false">
      <c r="A70" s="1" t="s">
        <v>72</v>
      </c>
      <c r="B70" s="1"/>
      <c r="C70" s="1"/>
      <c r="D70" s="1"/>
      <c r="E70" s="1"/>
      <c r="F70" s="1"/>
      <c r="G70" s="1"/>
      <c r="H70" s="1"/>
      <c r="I70" s="1"/>
      <c r="J70" s="1"/>
      <c r="K70" s="1"/>
      <c r="L70" s="1"/>
      <c r="M70" s="1"/>
      <c r="N70" s="1"/>
      <c r="O70" s="1"/>
      <c r="P70" s="1"/>
      <c r="Q70" s="1"/>
    </row>
    <row r="71" customFormat="false" ht="23" hidden="false" customHeight="true" outlineLevel="0" collapsed="false">
      <c r="A71" s="1" t="s">
        <v>73</v>
      </c>
      <c r="B71" s="1"/>
      <c r="C71" s="1"/>
      <c r="D71" s="1"/>
      <c r="E71" s="1"/>
      <c r="F71" s="1"/>
      <c r="G71" s="1"/>
      <c r="H71" s="1"/>
      <c r="I71" s="1"/>
      <c r="J71" s="1"/>
      <c r="K71" s="1"/>
      <c r="L71" s="1"/>
      <c r="M71" s="1"/>
      <c r="N71" s="1"/>
      <c r="O71" s="1"/>
      <c r="P71" s="1"/>
      <c r="Q71" s="1"/>
    </row>
    <row r="72" customFormat="false" ht="23" hidden="false" customHeight="true" outlineLevel="0" collapsed="false">
      <c r="A72" s="14" t="s">
        <v>74</v>
      </c>
      <c r="B72" s="1"/>
      <c r="C72" s="1"/>
      <c r="D72" s="1"/>
      <c r="E72" s="1"/>
      <c r="F72" s="1"/>
      <c r="G72" s="1"/>
      <c r="H72" s="1"/>
      <c r="I72" s="1"/>
      <c r="J72" s="1"/>
      <c r="K72" s="1"/>
      <c r="L72" s="1"/>
      <c r="M72" s="1"/>
      <c r="N72" s="1"/>
      <c r="O72" s="1"/>
      <c r="P72" s="1"/>
      <c r="Q72" s="1"/>
    </row>
  </sheetData>
  <mergeCells count="1">
    <mergeCell ref="A2:H2"/>
  </mergeCells>
  <conditionalFormatting sqref="O8:Q57">
    <cfRule type="expression" priority="2" aboveAverage="0" equalAverage="0" bottom="0" percent="0" rank="0" text="" dxfId="4">
      <formula>AND($O8&lt;&gt;"",$O8&lt;&gt;"確認済み")</formula>
    </cfRule>
  </conditionalFormatting>
  <dataValidations count="2">
    <dataValidation allowBlank="false" errorStyle="stop" operator="between" showDropDown="false" showErrorMessage="false" showInputMessage="false" sqref="C8:C57" type="list">
      <formula1>"継続,保留,終了"</formula1>
      <formula2>0</formula2>
    </dataValidation>
    <dataValidation allowBlank="false" errorStyle="stop" operator="between" showDropDown="false" showErrorMessage="false" showInputMessage="false" sqref="E8:E57" type="list">
      <formula1>"連絡可,要確認,連絡停止"</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0"/>
    <col collapsed="false" customWidth="true" hidden="false" outlineLevel="0" max="2" min="2" style="0" width="36"/>
    <col collapsed="false" customWidth="true" hidden="false" outlineLevel="0" max="8" min="3" style="0" width="18"/>
  </cols>
  <sheetData>
    <row r="1" customFormat="false" ht="23" hidden="false" customHeight="true" outlineLevel="0" collapsed="false">
      <c r="A1" s="1"/>
      <c r="B1" s="1"/>
      <c r="C1" s="1"/>
      <c r="D1" s="1"/>
      <c r="E1" s="1"/>
      <c r="F1" s="1"/>
      <c r="G1" s="1"/>
      <c r="H1" s="1"/>
    </row>
    <row r="2" customFormat="false" ht="30" hidden="false" customHeight="true" outlineLevel="0" collapsed="false">
      <c r="A2" s="2" t="s">
        <v>75</v>
      </c>
      <c r="B2" s="2"/>
      <c r="C2" s="2"/>
      <c r="D2" s="2"/>
      <c r="E2" s="2"/>
      <c r="F2" s="2"/>
      <c r="G2" s="2"/>
      <c r="H2" s="2"/>
    </row>
    <row r="3" customFormat="false" ht="23" hidden="false" customHeight="true" outlineLevel="0" collapsed="false">
      <c r="A3" s="14" t="s">
        <v>76</v>
      </c>
      <c r="B3" s="1"/>
      <c r="C3" s="1"/>
      <c r="D3" s="1"/>
      <c r="E3" s="1"/>
      <c r="F3" s="1"/>
      <c r="G3" s="1"/>
      <c r="H3" s="1"/>
    </row>
    <row r="4" customFormat="false" ht="23" hidden="false" customHeight="true" outlineLevel="0" collapsed="false">
      <c r="A4" s="1"/>
      <c r="B4" s="1"/>
      <c r="C4" s="1"/>
      <c r="D4" s="1"/>
      <c r="E4" s="1"/>
      <c r="F4" s="1"/>
      <c r="G4" s="1"/>
      <c r="H4" s="1"/>
    </row>
    <row r="5" customFormat="false" ht="23" hidden="false" customHeight="true" outlineLevel="0" collapsed="false">
      <c r="A5" s="1" t="s">
        <v>77</v>
      </c>
      <c r="B5" s="1"/>
      <c r="C5" s="1"/>
      <c r="D5" s="1"/>
      <c r="E5" s="1"/>
      <c r="F5" s="1"/>
      <c r="G5" s="1"/>
      <c r="H5" s="1"/>
    </row>
    <row r="6" customFormat="false" ht="23" hidden="false" customHeight="true" outlineLevel="0" collapsed="false">
      <c r="A6" s="1"/>
      <c r="B6" s="1"/>
      <c r="C6" s="1"/>
      <c r="D6" s="1"/>
      <c r="E6" s="1"/>
      <c r="F6" s="1"/>
      <c r="G6" s="1"/>
      <c r="H6" s="1"/>
    </row>
    <row r="7" customFormat="false" ht="38" hidden="false" customHeight="true" outlineLevel="0" collapsed="false">
      <c r="A7" s="5" t="s">
        <v>78</v>
      </c>
      <c r="B7" s="15" t="s">
        <v>79</v>
      </c>
      <c r="C7" s="5" t="s">
        <v>35</v>
      </c>
      <c r="D7" s="1"/>
      <c r="E7" s="1"/>
      <c r="F7" s="1"/>
      <c r="G7" s="1"/>
      <c r="H7" s="1"/>
    </row>
    <row r="8" customFormat="false" ht="30" hidden="false" customHeight="true" outlineLevel="0" collapsed="false">
      <c r="A8" s="16" t="s">
        <v>40</v>
      </c>
      <c r="B8" s="1" t="str">
        <f aca="false">IF(COUNTA(A8)=0,"",IF(NOT(AND(ISTEXT(A8),LEN(A8)=8,EXACT(LEFT(A8,4),"STF-"),ISNUMBER(FIND(MID(A8,5,1)&amp;"x","0x1x2x3x4x5x6x7x8x9x")),ISNUMBER(FIND(MID(A8,6,1)&amp;"x","0x1x2x3x4x5x6x7x8x9x")),ISNUMBER(FIND(MID(A8,7,1)&amp;"x","0x1x2x3x4x5x6x7x8x9x")),ISNUMBER(FIND(MID(A8,8,1)&amp;"x","0x1x2x3x4x5x6x7x8x9x")))),"IDの形式を確認",IF(COUNTIFS($A$8:$A$27,A8)&gt;1,"IDが重複","確認済み")))</f>
        <v>確認済み</v>
      </c>
      <c r="C8" s="1" t="n">
        <f aca="false">IF(B8="","",IF(B8="確認済み",0,1))</f>
        <v>0</v>
      </c>
      <c r="D8" s="1"/>
      <c r="E8" s="1"/>
      <c r="F8" s="1"/>
      <c r="G8" s="1"/>
      <c r="H8" s="1"/>
    </row>
    <row r="9" customFormat="false" ht="30" hidden="false" customHeight="true" outlineLevel="0" collapsed="false">
      <c r="A9" s="16" t="s">
        <v>44</v>
      </c>
      <c r="B9" s="1" t="str">
        <f aca="false">IF(COUNTA(A9)=0,"",IF(NOT(AND(ISTEXT(A9),LEN(A9)=8,EXACT(LEFT(A9,4),"STF-"),ISNUMBER(FIND(MID(A9,5,1)&amp;"x","0x1x2x3x4x5x6x7x8x9x")),ISNUMBER(FIND(MID(A9,6,1)&amp;"x","0x1x2x3x4x5x6x7x8x9x")),ISNUMBER(FIND(MID(A9,7,1)&amp;"x","0x1x2x3x4x5x6x7x8x9x")),ISNUMBER(FIND(MID(A9,8,1)&amp;"x","0x1x2x3x4x5x6x7x8x9x")))),"IDの形式を確認",IF(COUNTIFS($A$8:$A$27,A9)&gt;1,"IDが重複","確認済み")))</f>
        <v>確認済み</v>
      </c>
      <c r="C9" s="1" t="n">
        <f aca="false">IF(B9="","",IF(B9="確認済み",0,1))</f>
        <v>0</v>
      </c>
      <c r="D9" s="1"/>
      <c r="E9" s="1"/>
      <c r="F9" s="1"/>
      <c r="G9" s="1"/>
      <c r="H9" s="1"/>
    </row>
    <row r="10" customFormat="false" ht="30" hidden="false" customHeight="true" outlineLevel="0" collapsed="false">
      <c r="A10" s="16" t="s">
        <v>47</v>
      </c>
      <c r="B10" s="1" t="str">
        <f aca="false">IF(COUNTA(A10)=0,"",IF(NOT(AND(ISTEXT(A10),LEN(A10)=8,EXACT(LEFT(A10,4),"STF-"),ISNUMBER(FIND(MID(A10,5,1)&amp;"x","0x1x2x3x4x5x6x7x8x9x")),ISNUMBER(FIND(MID(A10,6,1)&amp;"x","0x1x2x3x4x5x6x7x8x9x")),ISNUMBER(FIND(MID(A10,7,1)&amp;"x","0x1x2x3x4x5x6x7x8x9x")),ISNUMBER(FIND(MID(A10,8,1)&amp;"x","0x1x2x3x4x5x6x7x8x9x")))),"IDの形式を確認",IF(COUNTIFS($A$8:$A$27,A10)&gt;1,"IDが重複","確認済み")))</f>
        <v>確認済み</v>
      </c>
      <c r="C10" s="1" t="n">
        <f aca="false">IF(B10="","",IF(B10="確認済み",0,1))</f>
        <v>0</v>
      </c>
      <c r="D10" s="1"/>
      <c r="E10" s="1"/>
      <c r="F10" s="1"/>
      <c r="G10" s="1"/>
      <c r="H10" s="1"/>
    </row>
    <row r="11" customFormat="false" ht="30" hidden="false" customHeight="true" outlineLevel="0" collapsed="false">
      <c r="A11" s="16" t="s">
        <v>52</v>
      </c>
      <c r="B11" s="1" t="str">
        <f aca="false">IF(COUNTA(A11)=0,"",IF(NOT(AND(ISTEXT(A11),LEN(A11)=8,EXACT(LEFT(A11,4),"STF-"),ISNUMBER(FIND(MID(A11,5,1)&amp;"x","0x1x2x3x4x5x6x7x8x9x")),ISNUMBER(FIND(MID(A11,6,1)&amp;"x","0x1x2x3x4x5x6x7x8x9x")),ISNUMBER(FIND(MID(A11,7,1)&amp;"x","0x1x2x3x4x5x6x7x8x9x")),ISNUMBER(FIND(MID(A11,8,1)&amp;"x","0x1x2x3x4x5x6x7x8x9x")))),"IDの形式を確認",IF(COUNTIFS($A$8:$A$27,A11)&gt;1,"IDが重複","確認済み")))</f>
        <v>確認済み</v>
      </c>
      <c r="C11" s="1" t="n">
        <f aca="false">IF(B11="","",IF(B11="確認済み",0,1))</f>
        <v>0</v>
      </c>
      <c r="D11" s="1"/>
      <c r="E11" s="1"/>
      <c r="F11" s="1"/>
      <c r="G11" s="1"/>
      <c r="H11" s="1"/>
    </row>
    <row r="12" customFormat="false" ht="30" hidden="false" customHeight="true" outlineLevel="0" collapsed="false">
      <c r="A12" s="16"/>
      <c r="B12" s="1" t="str">
        <f aca="false">IF(COUNTA(A12)=0,"",IF(NOT(AND(ISTEXT(A12),LEN(A12)=8,EXACT(LEFT(A12,4),"STF-"),ISNUMBER(FIND(MID(A12,5,1)&amp;"x","0x1x2x3x4x5x6x7x8x9x")),ISNUMBER(FIND(MID(A12,6,1)&amp;"x","0x1x2x3x4x5x6x7x8x9x")),ISNUMBER(FIND(MID(A12,7,1)&amp;"x","0x1x2x3x4x5x6x7x8x9x")),ISNUMBER(FIND(MID(A12,8,1)&amp;"x","0x1x2x3x4x5x6x7x8x9x")))),"IDの形式を確認",IF(COUNTIFS($A$8:$A$27,A12)&gt;1,"IDが重複","確認済み")))</f>
        <v/>
      </c>
      <c r="C12" s="1" t="str">
        <f aca="false">IF(B12="","",IF(B12="確認済み",0,1))</f>
        <v/>
      </c>
      <c r="D12" s="1"/>
      <c r="E12" s="1"/>
      <c r="F12" s="1"/>
      <c r="G12" s="1"/>
      <c r="H12" s="1"/>
    </row>
    <row r="13" customFormat="false" ht="30" hidden="false" customHeight="true" outlineLevel="0" collapsed="false">
      <c r="A13" s="16"/>
      <c r="B13" s="1" t="str">
        <f aca="false">IF(COUNTA(A13)=0,"",IF(NOT(AND(ISTEXT(A13),LEN(A13)=8,EXACT(LEFT(A13,4),"STF-"),ISNUMBER(FIND(MID(A13,5,1)&amp;"x","0x1x2x3x4x5x6x7x8x9x")),ISNUMBER(FIND(MID(A13,6,1)&amp;"x","0x1x2x3x4x5x6x7x8x9x")),ISNUMBER(FIND(MID(A13,7,1)&amp;"x","0x1x2x3x4x5x6x7x8x9x")),ISNUMBER(FIND(MID(A13,8,1)&amp;"x","0x1x2x3x4x5x6x7x8x9x")))),"IDの形式を確認",IF(COUNTIFS($A$8:$A$27,A13)&gt;1,"IDが重複","確認済み")))</f>
        <v/>
      </c>
      <c r="C13" s="1" t="str">
        <f aca="false">IF(B13="","",IF(B13="確認済み",0,1))</f>
        <v/>
      </c>
      <c r="D13" s="1"/>
      <c r="E13" s="1"/>
      <c r="F13" s="1"/>
      <c r="G13" s="1"/>
      <c r="H13" s="1"/>
    </row>
    <row r="14" customFormat="false" ht="30" hidden="false" customHeight="true" outlineLevel="0" collapsed="false">
      <c r="A14" s="16"/>
      <c r="B14" s="1" t="str">
        <f aca="false">IF(COUNTA(A14)=0,"",IF(NOT(AND(ISTEXT(A14),LEN(A14)=8,EXACT(LEFT(A14,4),"STF-"),ISNUMBER(FIND(MID(A14,5,1)&amp;"x","0x1x2x3x4x5x6x7x8x9x")),ISNUMBER(FIND(MID(A14,6,1)&amp;"x","0x1x2x3x4x5x6x7x8x9x")),ISNUMBER(FIND(MID(A14,7,1)&amp;"x","0x1x2x3x4x5x6x7x8x9x")),ISNUMBER(FIND(MID(A14,8,1)&amp;"x","0x1x2x3x4x5x6x7x8x9x")))),"IDの形式を確認",IF(COUNTIFS($A$8:$A$27,A14)&gt;1,"IDが重複","確認済み")))</f>
        <v/>
      </c>
      <c r="C14" s="1" t="str">
        <f aca="false">IF(B14="","",IF(B14="確認済み",0,1))</f>
        <v/>
      </c>
      <c r="D14" s="1"/>
      <c r="E14" s="1"/>
      <c r="F14" s="1"/>
      <c r="G14" s="1"/>
      <c r="H14" s="1"/>
    </row>
    <row r="15" customFormat="false" ht="30" hidden="false" customHeight="true" outlineLevel="0" collapsed="false">
      <c r="A15" s="16"/>
      <c r="B15" s="1" t="str">
        <f aca="false">IF(COUNTA(A15)=0,"",IF(NOT(AND(ISTEXT(A15),LEN(A15)=8,EXACT(LEFT(A15,4),"STF-"),ISNUMBER(FIND(MID(A15,5,1)&amp;"x","0x1x2x3x4x5x6x7x8x9x")),ISNUMBER(FIND(MID(A15,6,1)&amp;"x","0x1x2x3x4x5x6x7x8x9x")),ISNUMBER(FIND(MID(A15,7,1)&amp;"x","0x1x2x3x4x5x6x7x8x9x")),ISNUMBER(FIND(MID(A15,8,1)&amp;"x","0x1x2x3x4x5x6x7x8x9x")))),"IDの形式を確認",IF(COUNTIFS($A$8:$A$27,A15)&gt;1,"IDが重複","確認済み")))</f>
        <v/>
      </c>
      <c r="C15" s="1" t="str">
        <f aca="false">IF(B15="","",IF(B15="確認済み",0,1))</f>
        <v/>
      </c>
      <c r="D15" s="1"/>
      <c r="E15" s="1"/>
      <c r="F15" s="1"/>
      <c r="G15" s="1"/>
      <c r="H15" s="1"/>
    </row>
    <row r="16" customFormat="false" ht="30" hidden="false" customHeight="true" outlineLevel="0" collapsed="false">
      <c r="A16" s="16"/>
      <c r="B16" s="1" t="str">
        <f aca="false">IF(COUNTA(A16)=0,"",IF(NOT(AND(ISTEXT(A16),LEN(A16)=8,EXACT(LEFT(A16,4),"STF-"),ISNUMBER(FIND(MID(A16,5,1)&amp;"x","0x1x2x3x4x5x6x7x8x9x")),ISNUMBER(FIND(MID(A16,6,1)&amp;"x","0x1x2x3x4x5x6x7x8x9x")),ISNUMBER(FIND(MID(A16,7,1)&amp;"x","0x1x2x3x4x5x6x7x8x9x")),ISNUMBER(FIND(MID(A16,8,1)&amp;"x","0x1x2x3x4x5x6x7x8x9x")))),"IDの形式を確認",IF(COUNTIFS($A$8:$A$27,A16)&gt;1,"IDが重複","確認済み")))</f>
        <v/>
      </c>
      <c r="C16" s="1" t="str">
        <f aca="false">IF(B16="","",IF(B16="確認済み",0,1))</f>
        <v/>
      </c>
      <c r="D16" s="1"/>
      <c r="E16" s="1"/>
      <c r="F16" s="1"/>
      <c r="G16" s="1"/>
      <c r="H16" s="1"/>
    </row>
    <row r="17" customFormat="false" ht="30" hidden="false" customHeight="true" outlineLevel="0" collapsed="false">
      <c r="A17" s="16"/>
      <c r="B17" s="1" t="str">
        <f aca="false">IF(COUNTA(A17)=0,"",IF(NOT(AND(ISTEXT(A17),LEN(A17)=8,EXACT(LEFT(A17,4),"STF-"),ISNUMBER(FIND(MID(A17,5,1)&amp;"x","0x1x2x3x4x5x6x7x8x9x")),ISNUMBER(FIND(MID(A17,6,1)&amp;"x","0x1x2x3x4x5x6x7x8x9x")),ISNUMBER(FIND(MID(A17,7,1)&amp;"x","0x1x2x3x4x5x6x7x8x9x")),ISNUMBER(FIND(MID(A17,8,1)&amp;"x","0x1x2x3x4x5x6x7x8x9x")))),"IDの形式を確認",IF(COUNTIFS($A$8:$A$27,A17)&gt;1,"IDが重複","確認済み")))</f>
        <v/>
      </c>
      <c r="C17" s="1" t="str">
        <f aca="false">IF(B17="","",IF(B17="確認済み",0,1))</f>
        <v/>
      </c>
      <c r="D17" s="1"/>
      <c r="E17" s="1"/>
      <c r="F17" s="1"/>
      <c r="G17" s="1"/>
      <c r="H17" s="1"/>
    </row>
    <row r="18" customFormat="false" ht="30" hidden="false" customHeight="true" outlineLevel="0" collapsed="false">
      <c r="A18" s="16"/>
      <c r="B18" s="1" t="str">
        <f aca="false">IF(COUNTA(A18)=0,"",IF(NOT(AND(ISTEXT(A18),LEN(A18)=8,EXACT(LEFT(A18,4),"STF-"),ISNUMBER(FIND(MID(A18,5,1)&amp;"x","0x1x2x3x4x5x6x7x8x9x")),ISNUMBER(FIND(MID(A18,6,1)&amp;"x","0x1x2x3x4x5x6x7x8x9x")),ISNUMBER(FIND(MID(A18,7,1)&amp;"x","0x1x2x3x4x5x6x7x8x9x")),ISNUMBER(FIND(MID(A18,8,1)&amp;"x","0x1x2x3x4x5x6x7x8x9x")))),"IDの形式を確認",IF(COUNTIFS($A$8:$A$27,A18)&gt;1,"IDが重複","確認済み")))</f>
        <v/>
      </c>
      <c r="C18" s="1" t="str">
        <f aca="false">IF(B18="","",IF(B18="確認済み",0,1))</f>
        <v/>
      </c>
      <c r="D18" s="1"/>
      <c r="E18" s="1"/>
      <c r="F18" s="1"/>
      <c r="G18" s="1"/>
      <c r="H18" s="1"/>
    </row>
    <row r="19" customFormat="false" ht="30" hidden="false" customHeight="true" outlineLevel="0" collapsed="false">
      <c r="A19" s="16"/>
      <c r="B19" s="1" t="str">
        <f aca="false">IF(COUNTA(A19)=0,"",IF(NOT(AND(ISTEXT(A19),LEN(A19)=8,EXACT(LEFT(A19,4),"STF-"),ISNUMBER(FIND(MID(A19,5,1)&amp;"x","0x1x2x3x4x5x6x7x8x9x")),ISNUMBER(FIND(MID(A19,6,1)&amp;"x","0x1x2x3x4x5x6x7x8x9x")),ISNUMBER(FIND(MID(A19,7,1)&amp;"x","0x1x2x3x4x5x6x7x8x9x")),ISNUMBER(FIND(MID(A19,8,1)&amp;"x","0x1x2x3x4x5x6x7x8x9x")))),"IDの形式を確認",IF(COUNTIFS($A$8:$A$27,A19)&gt;1,"IDが重複","確認済み")))</f>
        <v/>
      </c>
      <c r="C19" s="1" t="str">
        <f aca="false">IF(B19="","",IF(B19="確認済み",0,1))</f>
        <v/>
      </c>
      <c r="D19" s="1"/>
      <c r="E19" s="1"/>
      <c r="F19" s="1"/>
      <c r="G19" s="1"/>
      <c r="H19" s="1"/>
    </row>
    <row r="20" customFormat="false" ht="30" hidden="false" customHeight="true" outlineLevel="0" collapsed="false">
      <c r="A20" s="16"/>
      <c r="B20" s="1" t="str">
        <f aca="false">IF(COUNTA(A20)=0,"",IF(NOT(AND(ISTEXT(A20),LEN(A20)=8,EXACT(LEFT(A20,4),"STF-"),ISNUMBER(FIND(MID(A20,5,1)&amp;"x","0x1x2x3x4x5x6x7x8x9x")),ISNUMBER(FIND(MID(A20,6,1)&amp;"x","0x1x2x3x4x5x6x7x8x9x")),ISNUMBER(FIND(MID(A20,7,1)&amp;"x","0x1x2x3x4x5x6x7x8x9x")),ISNUMBER(FIND(MID(A20,8,1)&amp;"x","0x1x2x3x4x5x6x7x8x9x")))),"IDの形式を確認",IF(COUNTIFS($A$8:$A$27,A20)&gt;1,"IDが重複","確認済み")))</f>
        <v/>
      </c>
      <c r="C20" s="1" t="str">
        <f aca="false">IF(B20="","",IF(B20="確認済み",0,1))</f>
        <v/>
      </c>
      <c r="D20" s="1"/>
      <c r="E20" s="1"/>
      <c r="F20" s="1"/>
      <c r="G20" s="1"/>
      <c r="H20" s="1"/>
    </row>
    <row r="21" customFormat="false" ht="30" hidden="false" customHeight="true" outlineLevel="0" collapsed="false">
      <c r="A21" s="16"/>
      <c r="B21" s="1" t="str">
        <f aca="false">IF(COUNTA(A21)=0,"",IF(NOT(AND(ISTEXT(A21),LEN(A21)=8,EXACT(LEFT(A21,4),"STF-"),ISNUMBER(FIND(MID(A21,5,1)&amp;"x","0x1x2x3x4x5x6x7x8x9x")),ISNUMBER(FIND(MID(A21,6,1)&amp;"x","0x1x2x3x4x5x6x7x8x9x")),ISNUMBER(FIND(MID(A21,7,1)&amp;"x","0x1x2x3x4x5x6x7x8x9x")),ISNUMBER(FIND(MID(A21,8,1)&amp;"x","0x1x2x3x4x5x6x7x8x9x")))),"IDの形式を確認",IF(COUNTIFS($A$8:$A$27,A21)&gt;1,"IDが重複","確認済み")))</f>
        <v/>
      </c>
      <c r="C21" s="1" t="str">
        <f aca="false">IF(B21="","",IF(B21="確認済み",0,1))</f>
        <v/>
      </c>
      <c r="D21" s="1"/>
      <c r="E21" s="1"/>
      <c r="F21" s="1"/>
      <c r="G21" s="1"/>
      <c r="H21" s="1"/>
    </row>
    <row r="22" customFormat="false" ht="30" hidden="false" customHeight="true" outlineLevel="0" collapsed="false">
      <c r="A22" s="16"/>
      <c r="B22" s="1" t="str">
        <f aca="false">IF(COUNTA(A22)=0,"",IF(NOT(AND(ISTEXT(A22),LEN(A22)=8,EXACT(LEFT(A22,4),"STF-"),ISNUMBER(FIND(MID(A22,5,1)&amp;"x","0x1x2x3x4x5x6x7x8x9x")),ISNUMBER(FIND(MID(A22,6,1)&amp;"x","0x1x2x3x4x5x6x7x8x9x")),ISNUMBER(FIND(MID(A22,7,1)&amp;"x","0x1x2x3x4x5x6x7x8x9x")),ISNUMBER(FIND(MID(A22,8,1)&amp;"x","0x1x2x3x4x5x6x7x8x9x")))),"IDの形式を確認",IF(COUNTIFS($A$8:$A$27,A22)&gt;1,"IDが重複","確認済み")))</f>
        <v/>
      </c>
      <c r="C22" s="1" t="str">
        <f aca="false">IF(B22="","",IF(B22="確認済み",0,1))</f>
        <v/>
      </c>
      <c r="D22" s="1"/>
      <c r="E22" s="1"/>
      <c r="F22" s="1"/>
      <c r="G22" s="1"/>
      <c r="H22" s="1"/>
    </row>
    <row r="23" customFormat="false" ht="30" hidden="false" customHeight="true" outlineLevel="0" collapsed="false">
      <c r="A23" s="16"/>
      <c r="B23" s="1" t="str">
        <f aca="false">IF(COUNTA(A23)=0,"",IF(NOT(AND(ISTEXT(A23),LEN(A23)=8,EXACT(LEFT(A23,4),"STF-"),ISNUMBER(FIND(MID(A23,5,1)&amp;"x","0x1x2x3x4x5x6x7x8x9x")),ISNUMBER(FIND(MID(A23,6,1)&amp;"x","0x1x2x3x4x5x6x7x8x9x")),ISNUMBER(FIND(MID(A23,7,1)&amp;"x","0x1x2x3x4x5x6x7x8x9x")),ISNUMBER(FIND(MID(A23,8,1)&amp;"x","0x1x2x3x4x5x6x7x8x9x")))),"IDの形式を確認",IF(COUNTIFS($A$8:$A$27,A23)&gt;1,"IDが重複","確認済み")))</f>
        <v/>
      </c>
      <c r="C23" s="1" t="str">
        <f aca="false">IF(B23="","",IF(B23="確認済み",0,1))</f>
        <v/>
      </c>
      <c r="D23" s="1"/>
      <c r="E23" s="1"/>
      <c r="F23" s="1"/>
      <c r="G23" s="1"/>
      <c r="H23" s="1"/>
    </row>
    <row r="24" customFormat="false" ht="30" hidden="false" customHeight="true" outlineLevel="0" collapsed="false">
      <c r="A24" s="16"/>
      <c r="B24" s="1" t="str">
        <f aca="false">IF(COUNTA(A24)=0,"",IF(NOT(AND(ISTEXT(A24),LEN(A24)=8,EXACT(LEFT(A24,4),"STF-"),ISNUMBER(FIND(MID(A24,5,1)&amp;"x","0x1x2x3x4x5x6x7x8x9x")),ISNUMBER(FIND(MID(A24,6,1)&amp;"x","0x1x2x3x4x5x6x7x8x9x")),ISNUMBER(FIND(MID(A24,7,1)&amp;"x","0x1x2x3x4x5x6x7x8x9x")),ISNUMBER(FIND(MID(A24,8,1)&amp;"x","0x1x2x3x4x5x6x7x8x9x")))),"IDの形式を確認",IF(COUNTIFS($A$8:$A$27,A24)&gt;1,"IDが重複","確認済み")))</f>
        <v/>
      </c>
      <c r="C24" s="1" t="str">
        <f aca="false">IF(B24="","",IF(B24="確認済み",0,1))</f>
        <v/>
      </c>
      <c r="D24" s="1"/>
      <c r="E24" s="1"/>
      <c r="F24" s="1"/>
      <c r="G24" s="1"/>
      <c r="H24" s="1"/>
    </row>
    <row r="25" customFormat="false" ht="30" hidden="false" customHeight="true" outlineLevel="0" collapsed="false">
      <c r="A25" s="16"/>
      <c r="B25" s="1" t="str">
        <f aca="false">IF(COUNTA(A25)=0,"",IF(NOT(AND(ISTEXT(A25),LEN(A25)=8,EXACT(LEFT(A25,4),"STF-"),ISNUMBER(FIND(MID(A25,5,1)&amp;"x","0x1x2x3x4x5x6x7x8x9x")),ISNUMBER(FIND(MID(A25,6,1)&amp;"x","0x1x2x3x4x5x6x7x8x9x")),ISNUMBER(FIND(MID(A25,7,1)&amp;"x","0x1x2x3x4x5x6x7x8x9x")),ISNUMBER(FIND(MID(A25,8,1)&amp;"x","0x1x2x3x4x5x6x7x8x9x")))),"IDの形式を確認",IF(COUNTIFS($A$8:$A$27,A25)&gt;1,"IDが重複","確認済み")))</f>
        <v/>
      </c>
      <c r="C25" s="1" t="str">
        <f aca="false">IF(B25="","",IF(B25="確認済み",0,1))</f>
        <v/>
      </c>
      <c r="D25" s="1"/>
      <c r="E25" s="1"/>
      <c r="F25" s="1"/>
      <c r="G25" s="1"/>
      <c r="H25" s="1"/>
    </row>
    <row r="26" customFormat="false" ht="30" hidden="false" customHeight="true" outlineLevel="0" collapsed="false">
      <c r="A26" s="16"/>
      <c r="B26" s="1" t="str">
        <f aca="false">IF(COUNTA(A26)=0,"",IF(NOT(AND(ISTEXT(A26),LEN(A26)=8,EXACT(LEFT(A26,4),"STF-"),ISNUMBER(FIND(MID(A26,5,1)&amp;"x","0x1x2x3x4x5x6x7x8x9x")),ISNUMBER(FIND(MID(A26,6,1)&amp;"x","0x1x2x3x4x5x6x7x8x9x")),ISNUMBER(FIND(MID(A26,7,1)&amp;"x","0x1x2x3x4x5x6x7x8x9x")),ISNUMBER(FIND(MID(A26,8,1)&amp;"x","0x1x2x3x4x5x6x7x8x9x")))),"IDの形式を確認",IF(COUNTIFS($A$8:$A$27,A26)&gt;1,"IDが重複","確認済み")))</f>
        <v/>
      </c>
      <c r="C26" s="1" t="str">
        <f aca="false">IF(B26="","",IF(B26="確認済み",0,1))</f>
        <v/>
      </c>
      <c r="D26" s="1"/>
      <c r="E26" s="1"/>
      <c r="F26" s="1"/>
      <c r="G26" s="1"/>
      <c r="H26" s="1"/>
    </row>
    <row r="27" customFormat="false" ht="30" hidden="false" customHeight="true" outlineLevel="0" collapsed="false">
      <c r="A27" s="16"/>
      <c r="B27" s="1" t="str">
        <f aca="false">IF(COUNTA(A27)=0,"",IF(NOT(AND(ISTEXT(A27),LEN(A27)=8,EXACT(LEFT(A27,4),"STF-"),ISNUMBER(FIND(MID(A27,5,1)&amp;"x","0x1x2x3x4x5x6x7x8x9x")),ISNUMBER(FIND(MID(A27,6,1)&amp;"x","0x1x2x3x4x5x6x7x8x9x")),ISNUMBER(FIND(MID(A27,7,1)&amp;"x","0x1x2x3x4x5x6x7x8x9x")),ISNUMBER(FIND(MID(A27,8,1)&amp;"x","0x1x2x3x4x5x6x7x8x9x")))),"IDの形式を確認",IF(COUNTIFS($A$8:$A$27,A27)&gt;1,"IDが重複","確認済み")))</f>
        <v/>
      </c>
      <c r="C27" s="1" t="str">
        <f aca="false">IF(B27="","",IF(B27="確認済み",0,1))</f>
        <v/>
      </c>
      <c r="D27" s="1"/>
      <c r="E27" s="1"/>
      <c r="F27" s="1"/>
      <c r="G27" s="1"/>
      <c r="H27" s="1"/>
    </row>
    <row r="28" customFormat="false" ht="23" hidden="false" customHeight="true" outlineLevel="0" collapsed="false">
      <c r="A28" s="1"/>
      <c r="B28" s="1"/>
      <c r="C28" s="1"/>
      <c r="D28" s="1"/>
      <c r="E28" s="1"/>
      <c r="F28" s="1"/>
      <c r="G28" s="1"/>
      <c r="H28" s="1"/>
    </row>
    <row r="29" customFormat="false" ht="23" hidden="false" customHeight="true" outlineLevel="0" collapsed="false">
      <c r="A29" s="1"/>
      <c r="B29" s="1"/>
      <c r="C29" s="1"/>
      <c r="D29" s="1"/>
      <c r="E29" s="1"/>
      <c r="F29" s="1"/>
      <c r="G29" s="1"/>
      <c r="H29" s="1"/>
    </row>
    <row r="30" customFormat="false" ht="23" hidden="false" customHeight="true" outlineLevel="0" collapsed="false">
      <c r="A30" s="1"/>
      <c r="B30" s="1"/>
      <c r="C30" s="1"/>
      <c r="D30" s="1"/>
      <c r="E30" s="1"/>
      <c r="F30" s="1"/>
      <c r="G30" s="1"/>
      <c r="H30" s="1"/>
    </row>
    <row r="31" customFormat="false" ht="23" hidden="false" customHeight="true" outlineLevel="0" collapsed="false">
      <c r="A31" s="1"/>
      <c r="B31" s="1"/>
      <c r="C31" s="1"/>
      <c r="D31" s="1"/>
      <c r="E31" s="1"/>
      <c r="F31" s="1"/>
      <c r="G31" s="1"/>
      <c r="H31" s="1"/>
    </row>
  </sheetData>
  <mergeCells count="1">
    <mergeCell ref="A2:H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dcterms:modified xsi:type="dcterms:W3CDTF">2026-10-16T00:51:22Z</dcterms:modified>
  <cp:revision>1</cp:revision>
  <dc:subject/>
  <dc:title/>
</cp:coreProperties>
</file>