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精算一覧" sheetId="1" state="visible" r:id="rId3"/>
    <sheet name="支出明細" sheetId="2" state="visible" r:id="rId4"/>
  </sheets>
  <definedNames>
    <definedName function="false" hidden="false" localSheetId="0" name="_xlnm.Print_Area" vbProcedure="false">精算一覧!$A$1:$H$16</definedName>
    <definedName function="false" hidden="false" localSheetId="0" name="_xlnm.Print_Titles" vbProcedure="false">精算一覧!$9:$9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<sst xmlns="http://schemas.openxmlformats.org/spreadsheetml/2006/main" count="100" uniqueCount="75">
  <si>
    <t xml:space="preserve">経費精算の確認</t>
  </si>
  <si>
    <t xml:space="preserve">期間の前提</t>
  </si>
  <si>
    <t xml:space="preserve">入力不備（件）</t>
  </si>
  <si>
    <t xml:space="preserve">期間開始</t>
  </si>
  <si>
    <t xml:space="preserve">期間終了</t>
  </si>
  <si>
    <t xml:space="preserve">基準日</t>
  </si>
  <si>
    <t xml:space="preserve">支出合計</t>
  </si>
  <si>
    <t xml:space="preserve">対象立替額</t>
  </si>
  <si>
    <t xml:space="preserve">未精算額</t>
  </si>
  <si>
    <t xml:space="preserve">精算済額</t>
  </si>
  <si>
    <t xml:space="preserve">証憑保留額</t>
  </si>
  <si>
    <t xml:space="preserve">会社払い額</t>
  </si>
  <si>
    <t xml:space="preserve">対象外立替</t>
  </si>
  <si>
    <t xml:space="preserve">証憑保留件数</t>
  </si>
  <si>
    <t xml:space="preserve">照合差額</t>
  </si>
  <si>
    <t xml:space="preserve">黄色の日付と支出明細を入力し、証憑保留を未精算と分けて確認します。</t>
  </si>
  <si>
    <r>
      <rPr>
        <b val="true"/>
        <sz val="11"/>
        <color rgb="FFFFFFFF"/>
        <rFont val="Noto Sans JP"/>
        <family val="2"/>
      </rPr>
      <t xml:space="preserve">支出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</si>
  <si>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支出日</t>
  </si>
  <si>
    <r>
      <rPr>
        <b val="true"/>
        <sz val="11"/>
        <color rgb="FFFFFFFF"/>
        <rFont val="Noto Sans JP"/>
        <family val="2"/>
      </rPr>
      <t xml:space="preserve">支払先 </t>
    </r>
    <r>
      <rPr>
        <b val="true"/>
        <sz val="11"/>
        <color rgb="FFFFFFFF"/>
        <rFont val="Arial"/>
        <family val="0"/>
        <charset val="1"/>
      </rPr>
      <t xml:space="preserve">/ </t>
    </r>
    <r>
      <rPr>
        <b val="true"/>
        <sz val="11"/>
        <color rgb="FFFFFFFF"/>
        <rFont val="Noto Sans JP"/>
        <family val="2"/>
      </rPr>
      <t xml:space="preserve">内容</t>
    </r>
  </si>
  <si>
    <t xml:space="preserve">支払者</t>
  </si>
  <si>
    <t xml:space="preserve">証憑</t>
  </si>
  <si>
    <t xml:space="preserve">基準日の区分</t>
  </si>
  <si>
    <t xml:space="preserve">対象立替（円）</t>
  </si>
  <si>
    <t xml:space="preserve">未精算（円）</t>
  </si>
  <si>
    <t xml:space="preserve">支出明細</t>
  </si>
  <si>
    <r>
      <rPr>
        <sz val="11"/>
        <color rgb="FF20283F"/>
        <rFont val="Noto Sans JP"/>
        <family val="2"/>
      </rPr>
      <t xml:space="preserve">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へ入力。会社払い・対象外・証憑要確認の精算日は空欄にします。</t>
    </r>
  </si>
  <si>
    <r>
      <rPr>
        <sz val="11"/>
        <color rgb="FF20283F"/>
        <rFont val="Noto Sans JP"/>
        <family val="2"/>
      </rPr>
      <t xml:space="preserve">支払先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内容は改行なし。</t>
    </r>
    <r>
      <rPr>
        <sz val="11"/>
        <color rgb="FF20283F"/>
        <rFont val="Arial"/>
        <family val="0"/>
        <charset val="1"/>
      </rPr>
      <t xml:space="preserve">Calc</t>
    </r>
    <r>
      <rPr>
        <sz val="11"/>
        <color rgb="FF20283F"/>
        <rFont val="Noto Sans JP"/>
        <family val="2"/>
      </rPr>
      <t xml:space="preserve">では段落区切りを検出できない場合があり、元資料と目視照合します。</t>
    </r>
  </si>
  <si>
    <t xml:space="preserve">支払先</t>
  </si>
  <si>
    <t xml:space="preserve">内容</t>
  </si>
  <si>
    <t xml:space="preserve">費目</t>
  </si>
  <si>
    <t xml:space="preserve">税込支出（円）</t>
  </si>
  <si>
    <t xml:space="preserve">精算対象</t>
  </si>
  <si>
    <t xml:space="preserve">精算日</t>
  </si>
  <si>
    <t xml:space="preserve">入力の確認</t>
  </si>
  <si>
    <t xml:space="preserve">前提不備</t>
  </si>
  <si>
    <t xml:space="preserve">分類の前提</t>
  </si>
  <si>
    <t xml:space="preserve">EXP-0001</t>
  </si>
  <si>
    <t xml:space="preserve">架空鉄道</t>
  </si>
  <si>
    <t xml:space="preserve">往復交通費</t>
  </si>
  <si>
    <t xml:space="preserve">交通費</t>
  </si>
  <si>
    <t xml:space="preserve">本人立替</t>
  </si>
  <si>
    <t xml:space="preserve">対象</t>
  </si>
  <si>
    <t xml:space="preserve">確認済</t>
  </si>
  <si>
    <t xml:space="preserve">EXP-0002</t>
  </si>
  <si>
    <t xml:space="preserve">架空文具店</t>
  </si>
  <si>
    <t xml:space="preserve">コピー用紙</t>
  </si>
  <si>
    <t xml:space="preserve">消耗品費</t>
  </si>
  <si>
    <t xml:space="preserve">EXP-0003</t>
  </si>
  <si>
    <t xml:space="preserve">架空通信</t>
  </si>
  <si>
    <t xml:space="preserve">オンライン通話</t>
  </si>
  <si>
    <t xml:space="preserve">通信費</t>
  </si>
  <si>
    <t xml:space="preserve">会社払い</t>
  </si>
  <si>
    <t xml:space="preserve">対象外</t>
  </si>
  <si>
    <t xml:space="preserve">EXP-0004</t>
  </si>
  <si>
    <t xml:space="preserve">架空小売</t>
  </si>
  <si>
    <t xml:space="preserve">参考品</t>
  </si>
  <si>
    <t xml:space="preserve">その他</t>
  </si>
  <si>
    <t xml:space="preserve">EXP-0005</t>
  </si>
  <si>
    <t xml:space="preserve">追加交通費</t>
  </si>
  <si>
    <t xml:space="preserve">要確認</t>
  </si>
  <si>
    <t xml:space="preserve">EXP-0006</t>
  </si>
  <si>
    <t xml:space="preserve">消耗品追加</t>
  </si>
  <si>
    <t xml:space="preserve">EXP-0007</t>
  </si>
  <si>
    <t xml:space="preserve">架空店舗</t>
  </si>
  <si>
    <t xml:space="preserve">前月小物</t>
  </si>
  <si>
    <r>
      <rPr>
        <sz val="11"/>
        <color rgb="FF20283F"/>
        <rFont val="Noto Sans JP"/>
        <family val="2"/>
      </rPr>
      <t xml:space="preserve">架空サンプル。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人の立替を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支出まで照合する教材。黄色の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に入力。</t>
    </r>
  </si>
  <si>
    <r>
      <rPr>
        <sz val="11"/>
        <color rgb="FF20283F"/>
        <rFont val="Noto Sans JP"/>
        <family val="2"/>
      </rPr>
      <t xml:space="preserve">支払先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文字・内容</t>
    </r>
    <r>
      <rPr>
        <sz val="11"/>
        <color rgb="FF20283F"/>
        <rFont val="Arial"/>
        <family val="0"/>
        <charset val="1"/>
      </rPr>
      <t xml:space="preserve">24</t>
    </r>
    <r>
      <rPr>
        <sz val="11"/>
        <color rgb="FF20283F"/>
        <rFont val="Noto Sans JP"/>
        <family val="2"/>
      </rPr>
      <t xml:space="preserve">文字、円整数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1000000000</t>
    </r>
    <r>
      <rPr>
        <sz val="11"/>
        <color rgb="FF20283F"/>
        <rFont val="Noto Sans JP"/>
        <family val="2"/>
      </rPr>
      <t xml:space="preserve">。空欄と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円を区別します。</t>
    </r>
  </si>
  <si>
    <r>
      <rPr>
        <sz val="11"/>
        <color rgb="FF20283F"/>
        <rFont val="Noto Sans JP"/>
        <family val="2"/>
      </rPr>
      <t xml:space="preserve">会社払いは精算対象外。対象外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証憑要確認の行は精算日を空欄にします。</t>
    </r>
  </si>
  <si>
    <t xml:space="preserve">基準日より後の精算日は、その基準日時点の未精算です。部分精算・仮払相殺・外貨なし。</t>
  </si>
  <si>
    <r>
      <rPr>
        <sz val="11"/>
        <color rgb="FF20283F"/>
        <rFont val="Noto Sans JP"/>
        <family val="2"/>
      </rPr>
      <t xml:space="preserve">税計算・法的な費目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損金・社内承認・電子帳簿保存の要件を自動判定しません。</t>
    </r>
  </si>
  <si>
    <t xml:space="preserve">証憑状態は人が確認した記録だけ。原本は社内の正式な保管先へ別途保存します。</t>
  </si>
  <si>
    <r>
      <rPr>
        <sz val="11"/>
        <color rgb="FF20283F"/>
        <rFont val="Noto Sans JP"/>
        <family val="2"/>
      </rPr>
      <t xml:space="preserve">印刷は精算一覧のみ。初期</t>
    </r>
    <r>
      <rPr>
        <sz val="11"/>
        <color rgb="FF20283F"/>
        <rFont val="Arial"/>
        <family val="0"/>
        <charset val="1"/>
      </rPr>
      <t xml:space="preserve">A1:H16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支出なら</t>
    </r>
    <r>
      <rPr>
        <sz val="11"/>
        <color rgb="FF20283F"/>
        <rFont val="Arial"/>
        <family val="0"/>
        <charset val="1"/>
      </rPr>
      <t xml:space="preserve">A1:H59</t>
    </r>
    <r>
      <rPr>
        <sz val="11"/>
        <color rgb="FF20283F"/>
        <rFont val="Noto Sans JP"/>
        <family val="2"/>
      </rPr>
      <t xml:space="preserve">へ手動で拡張。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</si>
  <si>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2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</si>
  <si>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https://support.microsoft.com/en-us/excel/functions/sumifs-function</t>
    </r>
  </si>
  <si>
    <t xml:space="preserve">https://support.microsoft.com/en-au/excel/get-started/apply-data-validation-to-cells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</si>
</sst>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"/>
    <numFmt numFmtId="167" formatCode="0\件"/>
  </numFmts>
  <fonts count="10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B3261E"/>
      </font>
      <fill>
        <patternFill>
          <bgColor rgb="FFFDECEB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54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10" min="7" style="0" width="20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 t="s">
        <v>2</v>
      </c>
    </row>
    <row r="3" customFormat="false" ht="22" hidden="false" customHeight="true" outlineLevel="0" collapsed="false">
      <c r="A3" s="1" t="s">
        <v>3</v>
      </c>
      <c r="B3" s="3" t="n">
        <v>46296</v>
      </c>
      <c r="C3" s="1"/>
      <c r="D3" s="1" t="s">
        <v>4</v>
      </c>
      <c r="E3" s="3" t="n">
        <v>46326</v>
      </c>
      <c r="F3" s="1"/>
      <c r="G3" s="1" t="s">
        <v>5</v>
      </c>
      <c r="H3" s="3" t="n">
        <v>46310</v>
      </c>
      <c r="I3" s="1" t="n">
        <f aca="false">IF(AND(AND(ISNUMBER(B3),B3&gt;=43831,B3&lt;=73050,B3=INT(B3)),AND(ISNUMBER(E3),E3&gt;=43831,E3&lt;=73050,E3=INT(E3)),AND(ISNUMBER(H3),H3&gt;=43831,H3&lt;=73050,H3=INT(H3)),B3&lt;=H3,H3&lt;=E3),0,1)</f>
        <v>0</v>
      </c>
      <c r="J3" s="1" t="n">
        <f aca="false">I3+SUM(支出明細!L8:L57)+SUM(支出明細!N8:N57)</f>
        <v>0</v>
      </c>
    </row>
    <row r="4" customFormat="false" ht="22" hidden="false" customHeight="true" outlineLevel="0" collapsed="false">
      <c r="A4" s="1" t="s">
        <v>6</v>
      </c>
      <c r="B4" s="4" t="n">
        <f aca="false">IF($J$3=0,SUMIFS(支出明細!G8:G57,支出明細!M8:M57,"&lt;&gt;期間外",支出明細!M8:M57,"&lt;&gt;"),NA())</f>
        <v>11600</v>
      </c>
      <c r="C4" s="1"/>
      <c r="D4" s="1" t="s">
        <v>7</v>
      </c>
      <c r="E4" s="4" t="n">
        <f aca="false">IF($J$3=0,SUM(G10:G59),NA())</f>
        <v>5800</v>
      </c>
      <c r="F4" s="1"/>
      <c r="G4" s="1" t="s">
        <v>8</v>
      </c>
      <c r="H4" s="4" t="n">
        <f aca="false">IF($J$3=0,SUM(H10:H59),NA())</f>
        <v>1200</v>
      </c>
      <c r="I4" s="1"/>
      <c r="J4" s="1"/>
    </row>
    <row r="5" customFormat="false" ht="22" hidden="false" customHeight="true" outlineLevel="0" collapsed="false">
      <c r="A5" s="1" t="s">
        <v>9</v>
      </c>
      <c r="B5" s="4" t="n">
        <f aca="false">IF($J$3=0,SUMIFS(支出明細!G8:G57,支出明細!M8:M57,"精算済"),NA())</f>
        <v>3000</v>
      </c>
      <c r="C5" s="1"/>
      <c r="D5" s="1" t="s">
        <v>10</v>
      </c>
      <c r="E5" s="4" t="n">
        <f aca="false">IF($J$3=0,SUMIFS(支出明細!G8:G57,支出明細!M8:M57,"証憑保留"),NA())</f>
        <v>1600</v>
      </c>
      <c r="F5" s="1"/>
      <c r="G5" s="1" t="s">
        <v>11</v>
      </c>
      <c r="H5" s="4" t="n">
        <f aca="false">IF($J$3=0,SUMIFS(支出明細!G8:G57,支出明細!M8:M57,"会社払い"),NA())</f>
        <v>5000</v>
      </c>
      <c r="I5" s="1"/>
      <c r="J5" s="1"/>
    </row>
    <row r="6" customFormat="false" ht="22" hidden="false" customHeight="true" outlineLevel="0" collapsed="false">
      <c r="A6" s="1" t="s">
        <v>12</v>
      </c>
      <c r="B6" s="4" t="n">
        <f aca="false">IF($J$3=0,SUMIFS(支出明細!G8:G57,支出明細!M8:M57,"対象外"),NA())</f>
        <v>800</v>
      </c>
      <c r="C6" s="1"/>
      <c r="D6" s="1" t="s">
        <v>13</v>
      </c>
      <c r="E6" s="5" t="n">
        <f aca="false">IF($J$3=0,COUNTIFS(支出明細!M8:M57,"証憑保留"),NA())</f>
        <v>1</v>
      </c>
      <c r="F6" s="1"/>
      <c r="G6" s="1" t="s">
        <v>14</v>
      </c>
      <c r="H6" s="4" t="n">
        <f aca="false">E4-H4-B5-E5</f>
        <v>0</v>
      </c>
      <c r="I6" s="1"/>
      <c r="J6" s="1"/>
    </row>
    <row r="7" customFormat="false" ht="22" hidden="false" customHeight="true" outlineLevel="0" collapsed="false">
      <c r="A7" s="1" t="s">
        <v>15</v>
      </c>
      <c r="B7" s="1"/>
      <c r="C7" s="1"/>
      <c r="D7" s="1"/>
      <c r="E7" s="1"/>
      <c r="F7" s="1"/>
      <c r="G7" s="1"/>
      <c r="H7" s="1" t="str">
        <f aca="false">IF(J3=0,"入力不備なし","入力を確認")</f>
        <v>入力不備なし</v>
      </c>
      <c r="I7" s="1"/>
      <c r="J7" s="1"/>
    </row>
    <row r="8" customFormat="false" ht="22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</row>
    <row r="9" customFormat="false" ht="34" hidden="false" customHeight="true" outlineLevel="0" collapsed="false">
      <c r="A9" s="6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23</v>
      </c>
      <c r="I9" s="1"/>
      <c r="J9" s="1"/>
    </row>
    <row r="10" customFormat="false" ht="42" hidden="false" customHeight="true" outlineLevel="0" collapsed="false">
      <c r="A10" s="1" t="str">
        <f aca="false">IF(支出明細!K8&lt;&gt;"",支出明細!A8,"")</f>
        <v>EXP-0001</v>
      </c>
      <c r="B10" s="7" t="n">
        <f aca="false">IF(支出明細!K8&lt;&gt;"",支出明細!B8,"")</f>
        <v>46296</v>
      </c>
      <c r="C10" s="8" t="str">
        <f aca="false">IF(支出明細!K8&lt;&gt;"",CLEAN(支出明細!C8)&amp;CHAR(10)&amp;CLEAN(支出明細!D8),"")</f>
        <v>架空鉄道
往復交通費</v>
      </c>
      <c r="D10" s="1" t="str">
        <f aca="false">IF(支出明細!K8&lt;&gt;"",支出明細!F8,"")</f>
        <v>本人立替</v>
      </c>
      <c r="E10" s="1" t="str">
        <f aca="false">IF(支出明細!K8&lt;&gt;"",支出明細!I8,"")</f>
        <v>確認済</v>
      </c>
      <c r="F10" s="1" t="str">
        <f aca="false">IF(支出明細!K8&lt;&gt;"",支出明細!M8,"")</f>
        <v>未精算</v>
      </c>
      <c r="G10" s="4" t="n">
        <f aca="false">IF(支出明細!K8&lt;&gt;"",IF($J$3&lt;&gt;0,NA(),IF(OR(F10="証憑保留",F10="精算済",F10="未精算"),支出明細!G8,0)),"")</f>
        <v>1200</v>
      </c>
      <c r="H10" s="4" t="n">
        <f aca="false">IF(支出明細!K8&lt;&gt;"",IF($J$3&lt;&gt;0,NA(),IF(F10="未精算",G10,0)),"")</f>
        <v>1200</v>
      </c>
      <c r="I10" s="1"/>
      <c r="J10" s="1"/>
    </row>
    <row r="11" customFormat="false" ht="42" hidden="false" customHeight="true" outlineLevel="0" collapsed="false">
      <c r="A11" s="1" t="str">
        <f aca="false">IF(支出明細!K9&lt;&gt;"",支出明細!A9,"")</f>
        <v>EXP-0002</v>
      </c>
      <c r="B11" s="7" t="n">
        <f aca="false">IF(支出明細!K9&lt;&gt;"",支出明細!B9,"")</f>
        <v>46298</v>
      </c>
      <c r="C11" s="8" t="str">
        <f aca="false">IF(支出明細!K9&lt;&gt;"",CLEAN(支出明細!C9)&amp;CHAR(10)&amp;CLEAN(支出明細!D9),"")</f>
        <v>架空文具店
コピー用紙</v>
      </c>
      <c r="D11" s="1" t="str">
        <f aca="false">IF(支出明細!K9&lt;&gt;"",支出明細!F9,"")</f>
        <v>本人立替</v>
      </c>
      <c r="E11" s="1" t="str">
        <f aca="false">IF(支出明細!K9&lt;&gt;"",支出明細!I9,"")</f>
        <v>確認済</v>
      </c>
      <c r="F11" s="1" t="str">
        <f aca="false">IF(支出明細!K9&lt;&gt;"",支出明細!M9,"")</f>
        <v>精算済</v>
      </c>
      <c r="G11" s="4" t="n">
        <f aca="false">IF(支出明細!K9&lt;&gt;"",IF($J$3&lt;&gt;0,NA(),IF(OR(F11="証憑保留",F11="精算済",F11="未精算"),支出明細!G9,0)),"")</f>
        <v>3000</v>
      </c>
      <c r="H11" s="4" t="n">
        <f aca="false">IF(支出明細!K9&lt;&gt;"",IF($J$3&lt;&gt;0,NA(),IF(F11="未精算",G11,0)),"")</f>
        <v>0</v>
      </c>
      <c r="I11" s="1"/>
      <c r="J11" s="1"/>
    </row>
    <row r="12" customFormat="false" ht="42" hidden="false" customHeight="true" outlineLevel="0" collapsed="false">
      <c r="A12" s="1" t="str">
        <f aca="false">IF(支出明細!K10&lt;&gt;"",支出明細!A10,"")</f>
        <v>EXP-0003</v>
      </c>
      <c r="B12" s="7" t="n">
        <f aca="false">IF(支出明細!K10&lt;&gt;"",支出明細!B10,"")</f>
        <v>46300</v>
      </c>
      <c r="C12" s="8" t="str">
        <f aca="false">IF(支出明細!K10&lt;&gt;"",CLEAN(支出明細!C10)&amp;CHAR(10)&amp;CLEAN(支出明細!D10),"")</f>
        <v>架空通信
オンライン通話</v>
      </c>
      <c r="D12" s="1" t="str">
        <f aca="false">IF(支出明細!K10&lt;&gt;"",支出明細!F10,"")</f>
        <v>会社払い</v>
      </c>
      <c r="E12" s="1" t="str">
        <f aca="false">IF(支出明細!K10&lt;&gt;"",支出明細!I10,"")</f>
        <v>確認済</v>
      </c>
      <c r="F12" s="1" t="str">
        <f aca="false">IF(支出明細!K10&lt;&gt;"",支出明細!M10,"")</f>
        <v>会社払い</v>
      </c>
      <c r="G12" s="4" t="n">
        <f aca="false">IF(支出明細!K10&lt;&gt;"",IF($J$3&lt;&gt;0,NA(),IF(OR(F12="証憑保留",F12="精算済",F12="未精算"),支出明細!G10,0)),"")</f>
        <v>0</v>
      </c>
      <c r="H12" s="4" t="n">
        <f aca="false">IF(支出明細!K10&lt;&gt;"",IF($J$3&lt;&gt;0,NA(),IF(F12="未精算",G12,0)),"")</f>
        <v>0</v>
      </c>
      <c r="I12" s="1"/>
      <c r="J12" s="1"/>
    </row>
    <row r="13" customFormat="false" ht="42" hidden="false" customHeight="true" outlineLevel="0" collapsed="false">
      <c r="A13" s="1" t="str">
        <f aca="false">IF(支出明細!K11&lt;&gt;"",支出明細!A11,"")</f>
        <v>EXP-0004</v>
      </c>
      <c r="B13" s="7" t="n">
        <f aca="false">IF(支出明細!K11&lt;&gt;"",支出明細!B11,"")</f>
        <v>46303</v>
      </c>
      <c r="C13" s="8" t="str">
        <f aca="false">IF(支出明細!K11&lt;&gt;"",CLEAN(支出明細!C11)&amp;CHAR(10)&amp;CLEAN(支出明細!D11),"")</f>
        <v>架空小売
参考品</v>
      </c>
      <c r="D13" s="1" t="str">
        <f aca="false">IF(支出明細!K11&lt;&gt;"",支出明細!F11,"")</f>
        <v>本人立替</v>
      </c>
      <c r="E13" s="1" t="str">
        <f aca="false">IF(支出明細!K11&lt;&gt;"",支出明細!I11,"")</f>
        <v>確認済</v>
      </c>
      <c r="F13" s="1" t="str">
        <f aca="false">IF(支出明細!K11&lt;&gt;"",支出明細!M11,"")</f>
        <v>対象外</v>
      </c>
      <c r="G13" s="4" t="n">
        <f aca="false">IF(支出明細!K11&lt;&gt;"",IF($J$3&lt;&gt;0,NA(),IF(OR(F13="証憑保留",F13="精算済",F13="未精算"),支出明細!G11,0)),"")</f>
        <v>0</v>
      </c>
      <c r="H13" s="4" t="n">
        <f aca="false">IF(支出明細!K11&lt;&gt;"",IF($J$3&lt;&gt;0,NA(),IF(F13="未精算",G13,0)),"")</f>
        <v>0</v>
      </c>
      <c r="I13" s="1"/>
      <c r="J13" s="1"/>
    </row>
    <row r="14" customFormat="false" ht="42" hidden="false" customHeight="true" outlineLevel="0" collapsed="false">
      <c r="A14" s="1" t="str">
        <f aca="false">IF(支出明細!K12&lt;&gt;"",支出明細!A12,"")</f>
        <v>EXP-0005</v>
      </c>
      <c r="B14" s="7" t="n">
        <f aca="false">IF(支出明細!K12&lt;&gt;"",支出明細!B12,"")</f>
        <v>46307</v>
      </c>
      <c r="C14" s="8" t="str">
        <f aca="false">IF(支出明細!K12&lt;&gt;"",CLEAN(支出明細!C12)&amp;CHAR(10)&amp;CLEAN(支出明細!D12),"")</f>
        <v>架空鉄道
追加交通費</v>
      </c>
      <c r="D14" s="1" t="str">
        <f aca="false">IF(支出明細!K12&lt;&gt;"",支出明細!F12,"")</f>
        <v>本人立替</v>
      </c>
      <c r="E14" s="1" t="str">
        <f aca="false">IF(支出明細!K12&lt;&gt;"",支出明細!I12,"")</f>
        <v>要確認</v>
      </c>
      <c r="F14" s="1" t="str">
        <f aca="false">IF(支出明細!K12&lt;&gt;"",支出明細!M12,"")</f>
        <v>証憑保留</v>
      </c>
      <c r="G14" s="4" t="n">
        <f aca="false">IF(支出明細!K12&lt;&gt;"",IF($J$3&lt;&gt;0,NA(),IF(OR(F14="証憑保留",F14="精算済",F14="未精算"),支出明細!G12,0)),"")</f>
        <v>1600</v>
      </c>
      <c r="H14" s="4" t="n">
        <f aca="false">IF(支出明細!K12&lt;&gt;"",IF($J$3&lt;&gt;0,NA(),IF(F14="未精算",G14,0)),"")</f>
        <v>0</v>
      </c>
      <c r="I14" s="1"/>
      <c r="J14" s="1"/>
    </row>
    <row r="15" customFormat="false" ht="42" hidden="false" customHeight="true" outlineLevel="0" collapsed="false">
      <c r="A15" s="1" t="str">
        <f aca="false">IF(支出明細!K13&lt;&gt;"",支出明細!A13,"")</f>
        <v>EXP-0006</v>
      </c>
      <c r="B15" s="7" t="n">
        <f aca="false">IF(支出明細!K13&lt;&gt;"",支出明細!B13,"")</f>
        <v>46311</v>
      </c>
      <c r="C15" s="8" t="str">
        <f aca="false">IF(支出明細!K13&lt;&gt;"",CLEAN(支出明細!C13)&amp;CHAR(10)&amp;CLEAN(支出明細!D13),"")</f>
        <v>架空文具店
消耗品追加</v>
      </c>
      <c r="D15" s="1" t="str">
        <f aca="false">IF(支出明細!K13&lt;&gt;"",支出明細!F13,"")</f>
        <v>本人立替</v>
      </c>
      <c r="E15" s="1" t="str">
        <f aca="false">IF(支出明細!K13&lt;&gt;"",支出明細!I13,"")</f>
        <v>確認済</v>
      </c>
      <c r="F15" s="1" t="str">
        <f aca="false">IF(支出明細!K13&lt;&gt;"",支出明細!M13,"")</f>
        <v>期間外</v>
      </c>
      <c r="G15" s="4" t="n">
        <f aca="false">IF(支出明細!K13&lt;&gt;"",IF($J$3&lt;&gt;0,NA(),IF(OR(F15="証憑保留",F15="精算済",F15="未精算"),支出明細!G13,0)),"")</f>
        <v>0</v>
      </c>
      <c r="H15" s="4" t="n">
        <f aca="false">IF(支出明細!K13&lt;&gt;"",IF($J$3&lt;&gt;0,NA(),IF(F15="未精算",G15,0)),"")</f>
        <v>0</v>
      </c>
      <c r="I15" s="1"/>
      <c r="J15" s="1"/>
    </row>
    <row r="16" customFormat="false" ht="42" hidden="false" customHeight="true" outlineLevel="0" collapsed="false">
      <c r="A16" s="1" t="str">
        <f aca="false">IF(支出明細!K14&lt;&gt;"",支出明細!A14,"")</f>
        <v>EXP-0007</v>
      </c>
      <c r="B16" s="7" t="n">
        <f aca="false">IF(支出明細!K14&lt;&gt;"",支出明細!B14,"")</f>
        <v>46295</v>
      </c>
      <c r="C16" s="8" t="str">
        <f aca="false">IF(支出明細!K14&lt;&gt;"",CLEAN(支出明細!C14)&amp;CHAR(10)&amp;CLEAN(支出明細!D14),"")</f>
        <v>架空店舗
前月小物</v>
      </c>
      <c r="D16" s="1" t="str">
        <f aca="false">IF(支出明細!K14&lt;&gt;"",支出明細!F14,"")</f>
        <v>本人立替</v>
      </c>
      <c r="E16" s="1" t="str">
        <f aca="false">IF(支出明細!K14&lt;&gt;"",支出明細!I14,"")</f>
        <v>確認済</v>
      </c>
      <c r="F16" s="1" t="str">
        <f aca="false">IF(支出明細!K14&lt;&gt;"",支出明細!M14,"")</f>
        <v>期間外</v>
      </c>
      <c r="G16" s="4" t="n">
        <f aca="false">IF(支出明細!K14&lt;&gt;"",IF($J$3&lt;&gt;0,NA(),IF(OR(F16="証憑保留",F16="精算済",F16="未精算"),支出明細!G14,0)),"")</f>
        <v>0</v>
      </c>
      <c r="H16" s="4" t="n">
        <f aca="false">IF(支出明細!K14&lt;&gt;"",IF($J$3&lt;&gt;0,NA(),IF(F16="未精算",G16,0)),"")</f>
        <v>0</v>
      </c>
      <c r="I16" s="1"/>
      <c r="J16" s="1"/>
    </row>
    <row r="17" customFormat="false" ht="42" hidden="false" customHeight="true" outlineLevel="0" collapsed="false">
      <c r="A17" s="1" t="str">
        <f aca="false">IF(支出明細!K15&lt;&gt;"",支出明細!A15,"")</f>
        <v/>
      </c>
      <c r="B17" s="7" t="str">
        <f aca="false">IF(支出明細!K15&lt;&gt;"",支出明細!B15,"")</f>
        <v/>
      </c>
      <c r="C17" s="8" t="str">
        <f aca="false">IF(支出明細!K15&lt;&gt;"",CLEAN(支出明細!C15)&amp;CHAR(10)&amp;CLEAN(支出明細!D15),"")</f>
        <v/>
      </c>
      <c r="D17" s="1" t="str">
        <f aca="false">IF(支出明細!K15&lt;&gt;"",支出明細!F15,"")</f>
        <v/>
      </c>
      <c r="E17" s="1" t="str">
        <f aca="false">IF(支出明細!K15&lt;&gt;"",支出明細!I15,"")</f>
        <v/>
      </c>
      <c r="F17" s="1" t="str">
        <f aca="false">IF(支出明細!K15&lt;&gt;"",支出明細!M15,"")</f>
        <v/>
      </c>
      <c r="G17" s="4" t="str">
        <f aca="false">IF(支出明細!K15&lt;&gt;"",IF($J$3&lt;&gt;0,NA(),IF(OR(F17="証憑保留",F17="精算済",F17="未精算"),支出明細!G15,0)),"")</f>
        <v/>
      </c>
      <c r="H17" s="4" t="str">
        <f aca="false">IF(支出明細!K15&lt;&gt;"",IF($J$3&lt;&gt;0,NA(),IF(F17="未精算",G17,0)),"")</f>
        <v/>
      </c>
      <c r="I17" s="1"/>
      <c r="J17" s="1"/>
    </row>
    <row r="18" customFormat="false" ht="42" hidden="false" customHeight="true" outlineLevel="0" collapsed="false">
      <c r="A18" s="1" t="str">
        <f aca="false">IF(支出明細!K16&lt;&gt;"",支出明細!A16,"")</f>
        <v/>
      </c>
      <c r="B18" s="7" t="str">
        <f aca="false">IF(支出明細!K16&lt;&gt;"",支出明細!B16,"")</f>
        <v/>
      </c>
      <c r="C18" s="8" t="str">
        <f aca="false">IF(支出明細!K16&lt;&gt;"",CLEAN(支出明細!C16)&amp;CHAR(10)&amp;CLEAN(支出明細!D16),"")</f>
        <v/>
      </c>
      <c r="D18" s="1" t="str">
        <f aca="false">IF(支出明細!K16&lt;&gt;"",支出明細!F16,"")</f>
        <v/>
      </c>
      <c r="E18" s="1" t="str">
        <f aca="false">IF(支出明細!K16&lt;&gt;"",支出明細!I16,"")</f>
        <v/>
      </c>
      <c r="F18" s="1" t="str">
        <f aca="false">IF(支出明細!K16&lt;&gt;"",支出明細!M16,"")</f>
        <v/>
      </c>
      <c r="G18" s="4" t="str">
        <f aca="false">IF(支出明細!K16&lt;&gt;"",IF($J$3&lt;&gt;0,NA(),IF(OR(F18="証憑保留",F18="精算済",F18="未精算"),支出明細!G16,0)),"")</f>
        <v/>
      </c>
      <c r="H18" s="4" t="str">
        <f aca="false">IF(支出明細!K16&lt;&gt;"",IF($J$3&lt;&gt;0,NA(),IF(F18="未精算",G18,0)),"")</f>
        <v/>
      </c>
      <c r="I18" s="1"/>
      <c r="J18" s="1"/>
    </row>
    <row r="19" customFormat="false" ht="42" hidden="false" customHeight="true" outlineLevel="0" collapsed="false">
      <c r="A19" s="1" t="str">
        <f aca="false">IF(支出明細!K17&lt;&gt;"",支出明細!A17,"")</f>
        <v/>
      </c>
      <c r="B19" s="7" t="str">
        <f aca="false">IF(支出明細!K17&lt;&gt;"",支出明細!B17,"")</f>
        <v/>
      </c>
      <c r="C19" s="8" t="str">
        <f aca="false">IF(支出明細!K17&lt;&gt;"",CLEAN(支出明細!C17)&amp;CHAR(10)&amp;CLEAN(支出明細!D17),"")</f>
        <v/>
      </c>
      <c r="D19" s="1" t="str">
        <f aca="false">IF(支出明細!K17&lt;&gt;"",支出明細!F17,"")</f>
        <v/>
      </c>
      <c r="E19" s="1" t="str">
        <f aca="false">IF(支出明細!K17&lt;&gt;"",支出明細!I17,"")</f>
        <v/>
      </c>
      <c r="F19" s="1" t="str">
        <f aca="false">IF(支出明細!K17&lt;&gt;"",支出明細!M17,"")</f>
        <v/>
      </c>
      <c r="G19" s="4" t="str">
        <f aca="false">IF(支出明細!K17&lt;&gt;"",IF($J$3&lt;&gt;0,NA(),IF(OR(F19="証憑保留",F19="精算済",F19="未精算"),支出明細!G17,0)),"")</f>
        <v/>
      </c>
      <c r="H19" s="4" t="str">
        <f aca="false">IF(支出明細!K17&lt;&gt;"",IF($J$3&lt;&gt;0,NA(),IF(F19="未精算",G19,0)),"")</f>
        <v/>
      </c>
      <c r="I19" s="1"/>
      <c r="J19" s="1"/>
    </row>
    <row r="20" customFormat="false" ht="42" hidden="false" customHeight="true" outlineLevel="0" collapsed="false">
      <c r="A20" s="1" t="str">
        <f aca="false">IF(支出明細!K18&lt;&gt;"",支出明細!A18,"")</f>
        <v/>
      </c>
      <c r="B20" s="7" t="str">
        <f aca="false">IF(支出明細!K18&lt;&gt;"",支出明細!B18,"")</f>
        <v/>
      </c>
      <c r="C20" s="8" t="str">
        <f aca="false">IF(支出明細!K18&lt;&gt;"",CLEAN(支出明細!C18)&amp;CHAR(10)&amp;CLEAN(支出明細!D18),"")</f>
        <v/>
      </c>
      <c r="D20" s="1" t="str">
        <f aca="false">IF(支出明細!K18&lt;&gt;"",支出明細!F18,"")</f>
        <v/>
      </c>
      <c r="E20" s="1" t="str">
        <f aca="false">IF(支出明細!K18&lt;&gt;"",支出明細!I18,"")</f>
        <v/>
      </c>
      <c r="F20" s="1" t="str">
        <f aca="false">IF(支出明細!K18&lt;&gt;"",支出明細!M18,"")</f>
        <v/>
      </c>
      <c r="G20" s="4" t="str">
        <f aca="false">IF(支出明細!K18&lt;&gt;"",IF($J$3&lt;&gt;0,NA(),IF(OR(F20="証憑保留",F20="精算済",F20="未精算"),支出明細!G18,0)),"")</f>
        <v/>
      </c>
      <c r="H20" s="4" t="str">
        <f aca="false">IF(支出明細!K18&lt;&gt;"",IF($J$3&lt;&gt;0,NA(),IF(F20="未精算",G20,0)),"")</f>
        <v/>
      </c>
      <c r="I20" s="1"/>
      <c r="J20" s="1"/>
    </row>
    <row r="21" customFormat="false" ht="42" hidden="false" customHeight="true" outlineLevel="0" collapsed="false">
      <c r="A21" s="1" t="str">
        <f aca="false">IF(支出明細!K19&lt;&gt;"",支出明細!A19,"")</f>
        <v/>
      </c>
      <c r="B21" s="7" t="str">
        <f aca="false">IF(支出明細!K19&lt;&gt;"",支出明細!B19,"")</f>
        <v/>
      </c>
      <c r="C21" s="8" t="str">
        <f aca="false">IF(支出明細!K19&lt;&gt;"",CLEAN(支出明細!C19)&amp;CHAR(10)&amp;CLEAN(支出明細!D19),"")</f>
        <v/>
      </c>
      <c r="D21" s="1" t="str">
        <f aca="false">IF(支出明細!K19&lt;&gt;"",支出明細!F19,"")</f>
        <v/>
      </c>
      <c r="E21" s="1" t="str">
        <f aca="false">IF(支出明細!K19&lt;&gt;"",支出明細!I19,"")</f>
        <v/>
      </c>
      <c r="F21" s="1" t="str">
        <f aca="false">IF(支出明細!K19&lt;&gt;"",支出明細!M19,"")</f>
        <v/>
      </c>
      <c r="G21" s="4" t="str">
        <f aca="false">IF(支出明細!K19&lt;&gt;"",IF($J$3&lt;&gt;0,NA(),IF(OR(F21="証憑保留",F21="精算済",F21="未精算"),支出明細!G19,0)),"")</f>
        <v/>
      </c>
      <c r="H21" s="4" t="str">
        <f aca="false">IF(支出明細!K19&lt;&gt;"",IF($J$3&lt;&gt;0,NA(),IF(F21="未精算",G21,0)),"")</f>
        <v/>
      </c>
      <c r="I21" s="1"/>
      <c r="J21" s="1"/>
    </row>
    <row r="22" customFormat="false" ht="42" hidden="false" customHeight="true" outlineLevel="0" collapsed="false">
      <c r="A22" s="1" t="str">
        <f aca="false">IF(支出明細!K20&lt;&gt;"",支出明細!A20,"")</f>
        <v/>
      </c>
      <c r="B22" s="7" t="str">
        <f aca="false">IF(支出明細!K20&lt;&gt;"",支出明細!B20,"")</f>
        <v/>
      </c>
      <c r="C22" s="8" t="str">
        <f aca="false">IF(支出明細!K20&lt;&gt;"",CLEAN(支出明細!C20)&amp;CHAR(10)&amp;CLEAN(支出明細!D20),"")</f>
        <v/>
      </c>
      <c r="D22" s="1" t="str">
        <f aca="false">IF(支出明細!K20&lt;&gt;"",支出明細!F20,"")</f>
        <v/>
      </c>
      <c r="E22" s="1" t="str">
        <f aca="false">IF(支出明細!K20&lt;&gt;"",支出明細!I20,"")</f>
        <v/>
      </c>
      <c r="F22" s="1" t="str">
        <f aca="false">IF(支出明細!K20&lt;&gt;"",支出明細!M20,"")</f>
        <v/>
      </c>
      <c r="G22" s="4" t="str">
        <f aca="false">IF(支出明細!K20&lt;&gt;"",IF($J$3&lt;&gt;0,NA(),IF(OR(F22="証憑保留",F22="精算済",F22="未精算"),支出明細!G20,0)),"")</f>
        <v/>
      </c>
      <c r="H22" s="4" t="str">
        <f aca="false">IF(支出明細!K20&lt;&gt;"",IF($J$3&lt;&gt;0,NA(),IF(F22="未精算",G22,0)),"")</f>
        <v/>
      </c>
      <c r="I22" s="1"/>
      <c r="J22" s="1"/>
    </row>
    <row r="23" customFormat="false" ht="42" hidden="false" customHeight="true" outlineLevel="0" collapsed="false">
      <c r="A23" s="1" t="str">
        <f aca="false">IF(支出明細!K21&lt;&gt;"",支出明細!A21,"")</f>
        <v/>
      </c>
      <c r="B23" s="7" t="str">
        <f aca="false">IF(支出明細!K21&lt;&gt;"",支出明細!B21,"")</f>
        <v/>
      </c>
      <c r="C23" s="8" t="str">
        <f aca="false">IF(支出明細!K21&lt;&gt;"",CLEAN(支出明細!C21)&amp;CHAR(10)&amp;CLEAN(支出明細!D21),"")</f>
        <v/>
      </c>
      <c r="D23" s="1" t="str">
        <f aca="false">IF(支出明細!K21&lt;&gt;"",支出明細!F21,"")</f>
        <v/>
      </c>
      <c r="E23" s="1" t="str">
        <f aca="false">IF(支出明細!K21&lt;&gt;"",支出明細!I21,"")</f>
        <v/>
      </c>
      <c r="F23" s="1" t="str">
        <f aca="false">IF(支出明細!K21&lt;&gt;"",支出明細!M21,"")</f>
        <v/>
      </c>
      <c r="G23" s="4" t="str">
        <f aca="false">IF(支出明細!K21&lt;&gt;"",IF($J$3&lt;&gt;0,NA(),IF(OR(F23="証憑保留",F23="精算済",F23="未精算"),支出明細!G21,0)),"")</f>
        <v/>
      </c>
      <c r="H23" s="4" t="str">
        <f aca="false">IF(支出明細!K21&lt;&gt;"",IF($J$3&lt;&gt;0,NA(),IF(F23="未精算",G23,0)),"")</f>
        <v/>
      </c>
      <c r="I23" s="1"/>
      <c r="J23" s="1"/>
    </row>
    <row r="24" customFormat="false" ht="42" hidden="false" customHeight="true" outlineLevel="0" collapsed="false">
      <c r="A24" s="1" t="str">
        <f aca="false">IF(支出明細!K22&lt;&gt;"",支出明細!A22,"")</f>
        <v/>
      </c>
      <c r="B24" s="7" t="str">
        <f aca="false">IF(支出明細!K22&lt;&gt;"",支出明細!B22,"")</f>
        <v/>
      </c>
      <c r="C24" s="8" t="str">
        <f aca="false">IF(支出明細!K22&lt;&gt;"",CLEAN(支出明細!C22)&amp;CHAR(10)&amp;CLEAN(支出明細!D22),"")</f>
        <v/>
      </c>
      <c r="D24" s="1" t="str">
        <f aca="false">IF(支出明細!K22&lt;&gt;"",支出明細!F22,"")</f>
        <v/>
      </c>
      <c r="E24" s="1" t="str">
        <f aca="false">IF(支出明細!K22&lt;&gt;"",支出明細!I22,"")</f>
        <v/>
      </c>
      <c r="F24" s="1" t="str">
        <f aca="false">IF(支出明細!K22&lt;&gt;"",支出明細!M22,"")</f>
        <v/>
      </c>
      <c r="G24" s="4" t="str">
        <f aca="false">IF(支出明細!K22&lt;&gt;"",IF($J$3&lt;&gt;0,NA(),IF(OR(F24="証憑保留",F24="精算済",F24="未精算"),支出明細!G22,0)),"")</f>
        <v/>
      </c>
      <c r="H24" s="4" t="str">
        <f aca="false">IF(支出明細!K22&lt;&gt;"",IF($J$3&lt;&gt;0,NA(),IF(F24="未精算",G24,0)),"")</f>
        <v/>
      </c>
      <c r="I24" s="1"/>
      <c r="J24" s="1"/>
    </row>
    <row r="25" customFormat="false" ht="42" hidden="false" customHeight="true" outlineLevel="0" collapsed="false">
      <c r="A25" s="1" t="str">
        <f aca="false">IF(支出明細!K23&lt;&gt;"",支出明細!A23,"")</f>
        <v/>
      </c>
      <c r="B25" s="7" t="str">
        <f aca="false">IF(支出明細!K23&lt;&gt;"",支出明細!B23,"")</f>
        <v/>
      </c>
      <c r="C25" s="8" t="str">
        <f aca="false">IF(支出明細!K23&lt;&gt;"",CLEAN(支出明細!C23)&amp;CHAR(10)&amp;CLEAN(支出明細!D23),"")</f>
        <v/>
      </c>
      <c r="D25" s="1" t="str">
        <f aca="false">IF(支出明細!K23&lt;&gt;"",支出明細!F23,"")</f>
        <v/>
      </c>
      <c r="E25" s="1" t="str">
        <f aca="false">IF(支出明細!K23&lt;&gt;"",支出明細!I23,"")</f>
        <v/>
      </c>
      <c r="F25" s="1" t="str">
        <f aca="false">IF(支出明細!K23&lt;&gt;"",支出明細!M23,"")</f>
        <v/>
      </c>
      <c r="G25" s="4" t="str">
        <f aca="false">IF(支出明細!K23&lt;&gt;"",IF($J$3&lt;&gt;0,NA(),IF(OR(F25="証憑保留",F25="精算済",F25="未精算"),支出明細!G23,0)),"")</f>
        <v/>
      </c>
      <c r="H25" s="4" t="str">
        <f aca="false">IF(支出明細!K23&lt;&gt;"",IF($J$3&lt;&gt;0,NA(),IF(F25="未精算",G25,0)),"")</f>
        <v/>
      </c>
      <c r="I25" s="1"/>
      <c r="J25" s="1"/>
    </row>
    <row r="26" customFormat="false" ht="42" hidden="false" customHeight="true" outlineLevel="0" collapsed="false">
      <c r="A26" s="1" t="str">
        <f aca="false">IF(支出明細!K24&lt;&gt;"",支出明細!A24,"")</f>
        <v/>
      </c>
      <c r="B26" s="7" t="str">
        <f aca="false">IF(支出明細!K24&lt;&gt;"",支出明細!B24,"")</f>
        <v/>
      </c>
      <c r="C26" s="8" t="str">
        <f aca="false">IF(支出明細!K24&lt;&gt;"",CLEAN(支出明細!C24)&amp;CHAR(10)&amp;CLEAN(支出明細!D24),"")</f>
        <v/>
      </c>
      <c r="D26" s="1" t="str">
        <f aca="false">IF(支出明細!K24&lt;&gt;"",支出明細!F24,"")</f>
        <v/>
      </c>
      <c r="E26" s="1" t="str">
        <f aca="false">IF(支出明細!K24&lt;&gt;"",支出明細!I24,"")</f>
        <v/>
      </c>
      <c r="F26" s="1" t="str">
        <f aca="false">IF(支出明細!K24&lt;&gt;"",支出明細!M24,"")</f>
        <v/>
      </c>
      <c r="G26" s="4" t="str">
        <f aca="false">IF(支出明細!K24&lt;&gt;"",IF($J$3&lt;&gt;0,NA(),IF(OR(F26="証憑保留",F26="精算済",F26="未精算"),支出明細!G24,0)),"")</f>
        <v/>
      </c>
      <c r="H26" s="4" t="str">
        <f aca="false">IF(支出明細!K24&lt;&gt;"",IF($J$3&lt;&gt;0,NA(),IF(F26="未精算",G26,0)),"")</f>
        <v/>
      </c>
      <c r="I26" s="1"/>
      <c r="J26" s="1"/>
    </row>
    <row r="27" customFormat="false" ht="42" hidden="false" customHeight="true" outlineLevel="0" collapsed="false">
      <c r="A27" s="1" t="str">
        <f aca="false">IF(支出明細!K25&lt;&gt;"",支出明細!A25,"")</f>
        <v/>
      </c>
      <c r="B27" s="7" t="str">
        <f aca="false">IF(支出明細!K25&lt;&gt;"",支出明細!B25,"")</f>
        <v/>
      </c>
      <c r="C27" s="8" t="str">
        <f aca="false">IF(支出明細!K25&lt;&gt;"",CLEAN(支出明細!C25)&amp;CHAR(10)&amp;CLEAN(支出明細!D25),"")</f>
        <v/>
      </c>
      <c r="D27" s="1" t="str">
        <f aca="false">IF(支出明細!K25&lt;&gt;"",支出明細!F25,"")</f>
        <v/>
      </c>
      <c r="E27" s="1" t="str">
        <f aca="false">IF(支出明細!K25&lt;&gt;"",支出明細!I25,"")</f>
        <v/>
      </c>
      <c r="F27" s="1" t="str">
        <f aca="false">IF(支出明細!K25&lt;&gt;"",支出明細!M25,"")</f>
        <v/>
      </c>
      <c r="G27" s="4" t="str">
        <f aca="false">IF(支出明細!K25&lt;&gt;"",IF($J$3&lt;&gt;0,NA(),IF(OR(F27="証憑保留",F27="精算済",F27="未精算"),支出明細!G25,0)),"")</f>
        <v/>
      </c>
      <c r="H27" s="4" t="str">
        <f aca="false">IF(支出明細!K25&lt;&gt;"",IF($J$3&lt;&gt;0,NA(),IF(F27="未精算",G27,0)),"")</f>
        <v/>
      </c>
      <c r="I27" s="1"/>
      <c r="J27" s="1"/>
    </row>
    <row r="28" customFormat="false" ht="42" hidden="false" customHeight="true" outlineLevel="0" collapsed="false">
      <c r="A28" s="1" t="str">
        <f aca="false">IF(支出明細!K26&lt;&gt;"",支出明細!A26,"")</f>
        <v/>
      </c>
      <c r="B28" s="7" t="str">
        <f aca="false">IF(支出明細!K26&lt;&gt;"",支出明細!B26,"")</f>
        <v/>
      </c>
      <c r="C28" s="8" t="str">
        <f aca="false">IF(支出明細!K26&lt;&gt;"",CLEAN(支出明細!C26)&amp;CHAR(10)&amp;CLEAN(支出明細!D26),"")</f>
        <v/>
      </c>
      <c r="D28" s="1" t="str">
        <f aca="false">IF(支出明細!K26&lt;&gt;"",支出明細!F26,"")</f>
        <v/>
      </c>
      <c r="E28" s="1" t="str">
        <f aca="false">IF(支出明細!K26&lt;&gt;"",支出明細!I26,"")</f>
        <v/>
      </c>
      <c r="F28" s="1" t="str">
        <f aca="false">IF(支出明細!K26&lt;&gt;"",支出明細!M26,"")</f>
        <v/>
      </c>
      <c r="G28" s="4" t="str">
        <f aca="false">IF(支出明細!K26&lt;&gt;"",IF($J$3&lt;&gt;0,NA(),IF(OR(F28="証憑保留",F28="精算済",F28="未精算"),支出明細!G26,0)),"")</f>
        <v/>
      </c>
      <c r="H28" s="4" t="str">
        <f aca="false">IF(支出明細!K26&lt;&gt;"",IF($J$3&lt;&gt;0,NA(),IF(F28="未精算",G28,0)),"")</f>
        <v/>
      </c>
      <c r="I28" s="1"/>
      <c r="J28" s="1"/>
    </row>
    <row r="29" customFormat="false" ht="42" hidden="false" customHeight="true" outlineLevel="0" collapsed="false">
      <c r="A29" s="1" t="str">
        <f aca="false">IF(支出明細!K27&lt;&gt;"",支出明細!A27,"")</f>
        <v/>
      </c>
      <c r="B29" s="7" t="str">
        <f aca="false">IF(支出明細!K27&lt;&gt;"",支出明細!B27,"")</f>
        <v/>
      </c>
      <c r="C29" s="8" t="str">
        <f aca="false">IF(支出明細!K27&lt;&gt;"",CLEAN(支出明細!C27)&amp;CHAR(10)&amp;CLEAN(支出明細!D27),"")</f>
        <v/>
      </c>
      <c r="D29" s="1" t="str">
        <f aca="false">IF(支出明細!K27&lt;&gt;"",支出明細!F27,"")</f>
        <v/>
      </c>
      <c r="E29" s="1" t="str">
        <f aca="false">IF(支出明細!K27&lt;&gt;"",支出明細!I27,"")</f>
        <v/>
      </c>
      <c r="F29" s="1" t="str">
        <f aca="false">IF(支出明細!K27&lt;&gt;"",支出明細!M27,"")</f>
        <v/>
      </c>
      <c r="G29" s="4" t="str">
        <f aca="false">IF(支出明細!K27&lt;&gt;"",IF($J$3&lt;&gt;0,NA(),IF(OR(F29="証憑保留",F29="精算済",F29="未精算"),支出明細!G27,0)),"")</f>
        <v/>
      </c>
      <c r="H29" s="4" t="str">
        <f aca="false">IF(支出明細!K27&lt;&gt;"",IF($J$3&lt;&gt;0,NA(),IF(F29="未精算",G29,0)),"")</f>
        <v/>
      </c>
      <c r="I29" s="1"/>
      <c r="J29" s="1"/>
    </row>
    <row r="30" customFormat="false" ht="42" hidden="false" customHeight="true" outlineLevel="0" collapsed="false">
      <c r="A30" s="1" t="str">
        <f aca="false">IF(支出明細!K28&lt;&gt;"",支出明細!A28,"")</f>
        <v/>
      </c>
      <c r="B30" s="7" t="str">
        <f aca="false">IF(支出明細!K28&lt;&gt;"",支出明細!B28,"")</f>
        <v/>
      </c>
      <c r="C30" s="8" t="str">
        <f aca="false">IF(支出明細!K28&lt;&gt;"",CLEAN(支出明細!C28)&amp;CHAR(10)&amp;CLEAN(支出明細!D28),"")</f>
        <v/>
      </c>
      <c r="D30" s="1" t="str">
        <f aca="false">IF(支出明細!K28&lt;&gt;"",支出明細!F28,"")</f>
        <v/>
      </c>
      <c r="E30" s="1" t="str">
        <f aca="false">IF(支出明細!K28&lt;&gt;"",支出明細!I28,"")</f>
        <v/>
      </c>
      <c r="F30" s="1" t="str">
        <f aca="false">IF(支出明細!K28&lt;&gt;"",支出明細!M28,"")</f>
        <v/>
      </c>
      <c r="G30" s="4" t="str">
        <f aca="false">IF(支出明細!K28&lt;&gt;"",IF($J$3&lt;&gt;0,NA(),IF(OR(F30="証憑保留",F30="精算済",F30="未精算"),支出明細!G28,0)),"")</f>
        <v/>
      </c>
      <c r="H30" s="4" t="str">
        <f aca="false">IF(支出明細!K28&lt;&gt;"",IF($J$3&lt;&gt;0,NA(),IF(F30="未精算",G30,0)),"")</f>
        <v/>
      </c>
      <c r="I30" s="1"/>
      <c r="J30" s="1"/>
    </row>
    <row r="31" customFormat="false" ht="42" hidden="false" customHeight="true" outlineLevel="0" collapsed="false">
      <c r="A31" s="1" t="str">
        <f aca="false">IF(支出明細!K29&lt;&gt;"",支出明細!A29,"")</f>
        <v/>
      </c>
      <c r="B31" s="7" t="str">
        <f aca="false">IF(支出明細!K29&lt;&gt;"",支出明細!B29,"")</f>
        <v/>
      </c>
      <c r="C31" s="8" t="str">
        <f aca="false">IF(支出明細!K29&lt;&gt;"",CLEAN(支出明細!C29)&amp;CHAR(10)&amp;CLEAN(支出明細!D29),"")</f>
        <v/>
      </c>
      <c r="D31" s="1" t="str">
        <f aca="false">IF(支出明細!K29&lt;&gt;"",支出明細!F29,"")</f>
        <v/>
      </c>
      <c r="E31" s="1" t="str">
        <f aca="false">IF(支出明細!K29&lt;&gt;"",支出明細!I29,"")</f>
        <v/>
      </c>
      <c r="F31" s="1" t="str">
        <f aca="false">IF(支出明細!K29&lt;&gt;"",支出明細!M29,"")</f>
        <v/>
      </c>
      <c r="G31" s="4" t="str">
        <f aca="false">IF(支出明細!K29&lt;&gt;"",IF($J$3&lt;&gt;0,NA(),IF(OR(F31="証憑保留",F31="精算済",F31="未精算"),支出明細!G29,0)),"")</f>
        <v/>
      </c>
      <c r="H31" s="4" t="str">
        <f aca="false">IF(支出明細!K29&lt;&gt;"",IF($J$3&lt;&gt;0,NA(),IF(F31="未精算",G31,0)),"")</f>
        <v/>
      </c>
      <c r="I31" s="1"/>
      <c r="J31" s="1"/>
    </row>
    <row r="32" customFormat="false" ht="42" hidden="false" customHeight="true" outlineLevel="0" collapsed="false">
      <c r="A32" s="1" t="str">
        <f aca="false">IF(支出明細!K30&lt;&gt;"",支出明細!A30,"")</f>
        <v/>
      </c>
      <c r="B32" s="7" t="str">
        <f aca="false">IF(支出明細!K30&lt;&gt;"",支出明細!B30,"")</f>
        <v/>
      </c>
      <c r="C32" s="8" t="str">
        <f aca="false">IF(支出明細!K30&lt;&gt;"",CLEAN(支出明細!C30)&amp;CHAR(10)&amp;CLEAN(支出明細!D30),"")</f>
        <v/>
      </c>
      <c r="D32" s="1" t="str">
        <f aca="false">IF(支出明細!K30&lt;&gt;"",支出明細!F30,"")</f>
        <v/>
      </c>
      <c r="E32" s="1" t="str">
        <f aca="false">IF(支出明細!K30&lt;&gt;"",支出明細!I30,"")</f>
        <v/>
      </c>
      <c r="F32" s="1" t="str">
        <f aca="false">IF(支出明細!K30&lt;&gt;"",支出明細!M30,"")</f>
        <v/>
      </c>
      <c r="G32" s="4" t="str">
        <f aca="false">IF(支出明細!K30&lt;&gt;"",IF($J$3&lt;&gt;0,NA(),IF(OR(F32="証憑保留",F32="精算済",F32="未精算"),支出明細!G30,0)),"")</f>
        <v/>
      </c>
      <c r="H32" s="4" t="str">
        <f aca="false">IF(支出明細!K30&lt;&gt;"",IF($J$3&lt;&gt;0,NA(),IF(F32="未精算",G32,0)),"")</f>
        <v/>
      </c>
      <c r="I32" s="1"/>
      <c r="J32" s="1"/>
    </row>
    <row r="33" customFormat="false" ht="42" hidden="false" customHeight="true" outlineLevel="0" collapsed="false">
      <c r="A33" s="1" t="str">
        <f aca="false">IF(支出明細!K31&lt;&gt;"",支出明細!A31,"")</f>
        <v/>
      </c>
      <c r="B33" s="7" t="str">
        <f aca="false">IF(支出明細!K31&lt;&gt;"",支出明細!B31,"")</f>
        <v/>
      </c>
      <c r="C33" s="8" t="str">
        <f aca="false">IF(支出明細!K31&lt;&gt;"",CLEAN(支出明細!C31)&amp;CHAR(10)&amp;CLEAN(支出明細!D31),"")</f>
        <v/>
      </c>
      <c r="D33" s="1" t="str">
        <f aca="false">IF(支出明細!K31&lt;&gt;"",支出明細!F31,"")</f>
        <v/>
      </c>
      <c r="E33" s="1" t="str">
        <f aca="false">IF(支出明細!K31&lt;&gt;"",支出明細!I31,"")</f>
        <v/>
      </c>
      <c r="F33" s="1" t="str">
        <f aca="false">IF(支出明細!K31&lt;&gt;"",支出明細!M31,"")</f>
        <v/>
      </c>
      <c r="G33" s="4" t="str">
        <f aca="false">IF(支出明細!K31&lt;&gt;"",IF($J$3&lt;&gt;0,NA(),IF(OR(F33="証憑保留",F33="精算済",F33="未精算"),支出明細!G31,0)),"")</f>
        <v/>
      </c>
      <c r="H33" s="4" t="str">
        <f aca="false">IF(支出明細!K31&lt;&gt;"",IF($J$3&lt;&gt;0,NA(),IF(F33="未精算",G33,0)),"")</f>
        <v/>
      </c>
      <c r="I33" s="1"/>
      <c r="J33" s="1"/>
    </row>
    <row r="34" customFormat="false" ht="42" hidden="false" customHeight="true" outlineLevel="0" collapsed="false">
      <c r="A34" s="1" t="str">
        <f aca="false">IF(支出明細!K32&lt;&gt;"",支出明細!A32,"")</f>
        <v/>
      </c>
      <c r="B34" s="7" t="str">
        <f aca="false">IF(支出明細!K32&lt;&gt;"",支出明細!B32,"")</f>
        <v/>
      </c>
      <c r="C34" s="8" t="str">
        <f aca="false">IF(支出明細!K32&lt;&gt;"",CLEAN(支出明細!C32)&amp;CHAR(10)&amp;CLEAN(支出明細!D32),"")</f>
        <v/>
      </c>
      <c r="D34" s="1" t="str">
        <f aca="false">IF(支出明細!K32&lt;&gt;"",支出明細!F32,"")</f>
        <v/>
      </c>
      <c r="E34" s="1" t="str">
        <f aca="false">IF(支出明細!K32&lt;&gt;"",支出明細!I32,"")</f>
        <v/>
      </c>
      <c r="F34" s="1" t="str">
        <f aca="false">IF(支出明細!K32&lt;&gt;"",支出明細!M32,"")</f>
        <v/>
      </c>
      <c r="G34" s="4" t="str">
        <f aca="false">IF(支出明細!K32&lt;&gt;"",IF($J$3&lt;&gt;0,NA(),IF(OR(F34="証憑保留",F34="精算済",F34="未精算"),支出明細!G32,0)),"")</f>
        <v/>
      </c>
      <c r="H34" s="4" t="str">
        <f aca="false">IF(支出明細!K32&lt;&gt;"",IF($J$3&lt;&gt;0,NA(),IF(F34="未精算",G34,0)),"")</f>
        <v/>
      </c>
      <c r="I34" s="1"/>
      <c r="J34" s="1"/>
    </row>
    <row r="35" customFormat="false" ht="42" hidden="false" customHeight="true" outlineLevel="0" collapsed="false">
      <c r="A35" s="1" t="str">
        <f aca="false">IF(支出明細!K33&lt;&gt;"",支出明細!A33,"")</f>
        <v/>
      </c>
      <c r="B35" s="7" t="str">
        <f aca="false">IF(支出明細!K33&lt;&gt;"",支出明細!B33,"")</f>
        <v/>
      </c>
      <c r="C35" s="8" t="str">
        <f aca="false">IF(支出明細!K33&lt;&gt;"",CLEAN(支出明細!C33)&amp;CHAR(10)&amp;CLEAN(支出明細!D33),"")</f>
        <v/>
      </c>
      <c r="D35" s="1" t="str">
        <f aca="false">IF(支出明細!K33&lt;&gt;"",支出明細!F33,"")</f>
        <v/>
      </c>
      <c r="E35" s="1" t="str">
        <f aca="false">IF(支出明細!K33&lt;&gt;"",支出明細!I33,"")</f>
        <v/>
      </c>
      <c r="F35" s="1" t="str">
        <f aca="false">IF(支出明細!K33&lt;&gt;"",支出明細!M33,"")</f>
        <v/>
      </c>
      <c r="G35" s="4" t="str">
        <f aca="false">IF(支出明細!K33&lt;&gt;"",IF($J$3&lt;&gt;0,NA(),IF(OR(F35="証憑保留",F35="精算済",F35="未精算"),支出明細!G33,0)),"")</f>
        <v/>
      </c>
      <c r="H35" s="4" t="str">
        <f aca="false">IF(支出明細!K33&lt;&gt;"",IF($J$3&lt;&gt;0,NA(),IF(F35="未精算",G35,0)),"")</f>
        <v/>
      </c>
      <c r="I35" s="1"/>
      <c r="J35" s="1"/>
    </row>
    <row r="36" customFormat="false" ht="42" hidden="false" customHeight="true" outlineLevel="0" collapsed="false">
      <c r="A36" s="1" t="str">
        <f aca="false">IF(支出明細!K34&lt;&gt;"",支出明細!A34,"")</f>
        <v/>
      </c>
      <c r="B36" s="7" t="str">
        <f aca="false">IF(支出明細!K34&lt;&gt;"",支出明細!B34,"")</f>
        <v/>
      </c>
      <c r="C36" s="8" t="str">
        <f aca="false">IF(支出明細!K34&lt;&gt;"",CLEAN(支出明細!C34)&amp;CHAR(10)&amp;CLEAN(支出明細!D34),"")</f>
        <v/>
      </c>
      <c r="D36" s="1" t="str">
        <f aca="false">IF(支出明細!K34&lt;&gt;"",支出明細!F34,"")</f>
        <v/>
      </c>
      <c r="E36" s="1" t="str">
        <f aca="false">IF(支出明細!K34&lt;&gt;"",支出明細!I34,"")</f>
        <v/>
      </c>
      <c r="F36" s="1" t="str">
        <f aca="false">IF(支出明細!K34&lt;&gt;"",支出明細!M34,"")</f>
        <v/>
      </c>
      <c r="G36" s="4" t="str">
        <f aca="false">IF(支出明細!K34&lt;&gt;"",IF($J$3&lt;&gt;0,NA(),IF(OR(F36="証憑保留",F36="精算済",F36="未精算"),支出明細!G34,0)),"")</f>
        <v/>
      </c>
      <c r="H36" s="4" t="str">
        <f aca="false">IF(支出明細!K34&lt;&gt;"",IF($J$3&lt;&gt;0,NA(),IF(F36="未精算",G36,0)),"")</f>
        <v/>
      </c>
      <c r="I36" s="1"/>
      <c r="J36" s="1"/>
    </row>
    <row r="37" customFormat="false" ht="42" hidden="false" customHeight="true" outlineLevel="0" collapsed="false">
      <c r="A37" s="1" t="str">
        <f aca="false">IF(支出明細!K35&lt;&gt;"",支出明細!A35,"")</f>
        <v/>
      </c>
      <c r="B37" s="7" t="str">
        <f aca="false">IF(支出明細!K35&lt;&gt;"",支出明細!B35,"")</f>
        <v/>
      </c>
      <c r="C37" s="8" t="str">
        <f aca="false">IF(支出明細!K35&lt;&gt;"",CLEAN(支出明細!C35)&amp;CHAR(10)&amp;CLEAN(支出明細!D35),"")</f>
        <v/>
      </c>
      <c r="D37" s="1" t="str">
        <f aca="false">IF(支出明細!K35&lt;&gt;"",支出明細!F35,"")</f>
        <v/>
      </c>
      <c r="E37" s="1" t="str">
        <f aca="false">IF(支出明細!K35&lt;&gt;"",支出明細!I35,"")</f>
        <v/>
      </c>
      <c r="F37" s="1" t="str">
        <f aca="false">IF(支出明細!K35&lt;&gt;"",支出明細!M35,"")</f>
        <v/>
      </c>
      <c r="G37" s="4" t="str">
        <f aca="false">IF(支出明細!K35&lt;&gt;"",IF($J$3&lt;&gt;0,NA(),IF(OR(F37="証憑保留",F37="精算済",F37="未精算"),支出明細!G35,0)),"")</f>
        <v/>
      </c>
      <c r="H37" s="4" t="str">
        <f aca="false">IF(支出明細!K35&lt;&gt;"",IF($J$3&lt;&gt;0,NA(),IF(F37="未精算",G37,0)),"")</f>
        <v/>
      </c>
      <c r="I37" s="1"/>
      <c r="J37" s="1"/>
    </row>
    <row r="38" customFormat="false" ht="42" hidden="false" customHeight="true" outlineLevel="0" collapsed="false">
      <c r="A38" s="1" t="str">
        <f aca="false">IF(支出明細!K36&lt;&gt;"",支出明細!A36,"")</f>
        <v/>
      </c>
      <c r="B38" s="7" t="str">
        <f aca="false">IF(支出明細!K36&lt;&gt;"",支出明細!B36,"")</f>
        <v/>
      </c>
      <c r="C38" s="8" t="str">
        <f aca="false">IF(支出明細!K36&lt;&gt;"",CLEAN(支出明細!C36)&amp;CHAR(10)&amp;CLEAN(支出明細!D36),"")</f>
        <v/>
      </c>
      <c r="D38" s="1" t="str">
        <f aca="false">IF(支出明細!K36&lt;&gt;"",支出明細!F36,"")</f>
        <v/>
      </c>
      <c r="E38" s="1" t="str">
        <f aca="false">IF(支出明細!K36&lt;&gt;"",支出明細!I36,"")</f>
        <v/>
      </c>
      <c r="F38" s="1" t="str">
        <f aca="false">IF(支出明細!K36&lt;&gt;"",支出明細!M36,"")</f>
        <v/>
      </c>
      <c r="G38" s="4" t="str">
        <f aca="false">IF(支出明細!K36&lt;&gt;"",IF($J$3&lt;&gt;0,NA(),IF(OR(F38="証憑保留",F38="精算済",F38="未精算"),支出明細!G36,0)),"")</f>
        <v/>
      </c>
      <c r="H38" s="4" t="str">
        <f aca="false">IF(支出明細!K36&lt;&gt;"",IF($J$3&lt;&gt;0,NA(),IF(F38="未精算",G38,0)),"")</f>
        <v/>
      </c>
      <c r="I38" s="1"/>
      <c r="J38" s="1"/>
    </row>
    <row r="39" customFormat="false" ht="42" hidden="false" customHeight="true" outlineLevel="0" collapsed="false">
      <c r="A39" s="1" t="str">
        <f aca="false">IF(支出明細!K37&lt;&gt;"",支出明細!A37,"")</f>
        <v/>
      </c>
      <c r="B39" s="7" t="str">
        <f aca="false">IF(支出明細!K37&lt;&gt;"",支出明細!B37,"")</f>
        <v/>
      </c>
      <c r="C39" s="8" t="str">
        <f aca="false">IF(支出明細!K37&lt;&gt;"",CLEAN(支出明細!C37)&amp;CHAR(10)&amp;CLEAN(支出明細!D37),"")</f>
        <v/>
      </c>
      <c r="D39" s="1" t="str">
        <f aca="false">IF(支出明細!K37&lt;&gt;"",支出明細!F37,"")</f>
        <v/>
      </c>
      <c r="E39" s="1" t="str">
        <f aca="false">IF(支出明細!K37&lt;&gt;"",支出明細!I37,"")</f>
        <v/>
      </c>
      <c r="F39" s="1" t="str">
        <f aca="false">IF(支出明細!K37&lt;&gt;"",支出明細!M37,"")</f>
        <v/>
      </c>
      <c r="G39" s="4" t="str">
        <f aca="false">IF(支出明細!K37&lt;&gt;"",IF($J$3&lt;&gt;0,NA(),IF(OR(F39="証憑保留",F39="精算済",F39="未精算"),支出明細!G37,0)),"")</f>
        <v/>
      </c>
      <c r="H39" s="4" t="str">
        <f aca="false">IF(支出明細!K37&lt;&gt;"",IF($J$3&lt;&gt;0,NA(),IF(F39="未精算",G39,0)),"")</f>
        <v/>
      </c>
      <c r="I39" s="1"/>
      <c r="J39" s="1"/>
    </row>
    <row r="40" customFormat="false" ht="42" hidden="false" customHeight="true" outlineLevel="0" collapsed="false">
      <c r="A40" s="1" t="str">
        <f aca="false">IF(支出明細!K38&lt;&gt;"",支出明細!A38,"")</f>
        <v/>
      </c>
      <c r="B40" s="7" t="str">
        <f aca="false">IF(支出明細!K38&lt;&gt;"",支出明細!B38,"")</f>
        <v/>
      </c>
      <c r="C40" s="8" t="str">
        <f aca="false">IF(支出明細!K38&lt;&gt;"",CLEAN(支出明細!C38)&amp;CHAR(10)&amp;CLEAN(支出明細!D38),"")</f>
        <v/>
      </c>
      <c r="D40" s="1" t="str">
        <f aca="false">IF(支出明細!K38&lt;&gt;"",支出明細!F38,"")</f>
        <v/>
      </c>
      <c r="E40" s="1" t="str">
        <f aca="false">IF(支出明細!K38&lt;&gt;"",支出明細!I38,"")</f>
        <v/>
      </c>
      <c r="F40" s="1" t="str">
        <f aca="false">IF(支出明細!K38&lt;&gt;"",支出明細!M38,"")</f>
        <v/>
      </c>
      <c r="G40" s="4" t="str">
        <f aca="false">IF(支出明細!K38&lt;&gt;"",IF($J$3&lt;&gt;0,NA(),IF(OR(F40="証憑保留",F40="精算済",F40="未精算"),支出明細!G38,0)),"")</f>
        <v/>
      </c>
      <c r="H40" s="4" t="str">
        <f aca="false">IF(支出明細!K38&lt;&gt;"",IF($J$3&lt;&gt;0,NA(),IF(F40="未精算",G40,0)),"")</f>
        <v/>
      </c>
      <c r="I40" s="1"/>
      <c r="J40" s="1"/>
    </row>
    <row r="41" customFormat="false" ht="42" hidden="false" customHeight="true" outlineLevel="0" collapsed="false">
      <c r="A41" s="1" t="str">
        <f aca="false">IF(支出明細!K39&lt;&gt;"",支出明細!A39,"")</f>
        <v/>
      </c>
      <c r="B41" s="7" t="str">
        <f aca="false">IF(支出明細!K39&lt;&gt;"",支出明細!B39,"")</f>
        <v/>
      </c>
      <c r="C41" s="8" t="str">
        <f aca="false">IF(支出明細!K39&lt;&gt;"",CLEAN(支出明細!C39)&amp;CHAR(10)&amp;CLEAN(支出明細!D39),"")</f>
        <v/>
      </c>
      <c r="D41" s="1" t="str">
        <f aca="false">IF(支出明細!K39&lt;&gt;"",支出明細!F39,"")</f>
        <v/>
      </c>
      <c r="E41" s="1" t="str">
        <f aca="false">IF(支出明細!K39&lt;&gt;"",支出明細!I39,"")</f>
        <v/>
      </c>
      <c r="F41" s="1" t="str">
        <f aca="false">IF(支出明細!K39&lt;&gt;"",支出明細!M39,"")</f>
        <v/>
      </c>
      <c r="G41" s="4" t="str">
        <f aca="false">IF(支出明細!K39&lt;&gt;"",IF($J$3&lt;&gt;0,NA(),IF(OR(F41="証憑保留",F41="精算済",F41="未精算"),支出明細!G39,0)),"")</f>
        <v/>
      </c>
      <c r="H41" s="4" t="str">
        <f aca="false">IF(支出明細!K39&lt;&gt;"",IF($J$3&lt;&gt;0,NA(),IF(F41="未精算",G41,0)),"")</f>
        <v/>
      </c>
      <c r="I41" s="1"/>
      <c r="J41" s="1"/>
    </row>
    <row r="42" customFormat="false" ht="42" hidden="false" customHeight="true" outlineLevel="0" collapsed="false">
      <c r="A42" s="1" t="str">
        <f aca="false">IF(支出明細!K40&lt;&gt;"",支出明細!A40,"")</f>
        <v/>
      </c>
      <c r="B42" s="7" t="str">
        <f aca="false">IF(支出明細!K40&lt;&gt;"",支出明細!B40,"")</f>
        <v/>
      </c>
      <c r="C42" s="8" t="str">
        <f aca="false">IF(支出明細!K40&lt;&gt;"",CLEAN(支出明細!C40)&amp;CHAR(10)&amp;CLEAN(支出明細!D40),"")</f>
        <v/>
      </c>
      <c r="D42" s="1" t="str">
        <f aca="false">IF(支出明細!K40&lt;&gt;"",支出明細!F40,"")</f>
        <v/>
      </c>
      <c r="E42" s="1" t="str">
        <f aca="false">IF(支出明細!K40&lt;&gt;"",支出明細!I40,"")</f>
        <v/>
      </c>
      <c r="F42" s="1" t="str">
        <f aca="false">IF(支出明細!K40&lt;&gt;"",支出明細!M40,"")</f>
        <v/>
      </c>
      <c r="G42" s="4" t="str">
        <f aca="false">IF(支出明細!K40&lt;&gt;"",IF($J$3&lt;&gt;0,NA(),IF(OR(F42="証憑保留",F42="精算済",F42="未精算"),支出明細!G40,0)),"")</f>
        <v/>
      </c>
      <c r="H42" s="4" t="str">
        <f aca="false">IF(支出明細!K40&lt;&gt;"",IF($J$3&lt;&gt;0,NA(),IF(F42="未精算",G42,0)),"")</f>
        <v/>
      </c>
      <c r="I42" s="1"/>
      <c r="J42" s="1"/>
    </row>
    <row r="43" customFormat="false" ht="42" hidden="false" customHeight="true" outlineLevel="0" collapsed="false">
      <c r="A43" s="1" t="str">
        <f aca="false">IF(支出明細!K41&lt;&gt;"",支出明細!A41,"")</f>
        <v/>
      </c>
      <c r="B43" s="7" t="str">
        <f aca="false">IF(支出明細!K41&lt;&gt;"",支出明細!B41,"")</f>
        <v/>
      </c>
      <c r="C43" s="8" t="str">
        <f aca="false">IF(支出明細!K41&lt;&gt;"",CLEAN(支出明細!C41)&amp;CHAR(10)&amp;CLEAN(支出明細!D41),"")</f>
        <v/>
      </c>
      <c r="D43" s="1" t="str">
        <f aca="false">IF(支出明細!K41&lt;&gt;"",支出明細!F41,"")</f>
        <v/>
      </c>
      <c r="E43" s="1" t="str">
        <f aca="false">IF(支出明細!K41&lt;&gt;"",支出明細!I41,"")</f>
        <v/>
      </c>
      <c r="F43" s="1" t="str">
        <f aca="false">IF(支出明細!K41&lt;&gt;"",支出明細!M41,"")</f>
        <v/>
      </c>
      <c r="G43" s="4" t="str">
        <f aca="false">IF(支出明細!K41&lt;&gt;"",IF($J$3&lt;&gt;0,NA(),IF(OR(F43="証憑保留",F43="精算済",F43="未精算"),支出明細!G41,0)),"")</f>
        <v/>
      </c>
      <c r="H43" s="4" t="str">
        <f aca="false">IF(支出明細!K41&lt;&gt;"",IF($J$3&lt;&gt;0,NA(),IF(F43="未精算",G43,0)),"")</f>
        <v/>
      </c>
      <c r="I43" s="1"/>
      <c r="J43" s="1"/>
    </row>
    <row r="44" customFormat="false" ht="42" hidden="false" customHeight="true" outlineLevel="0" collapsed="false">
      <c r="A44" s="1" t="str">
        <f aca="false">IF(支出明細!K42&lt;&gt;"",支出明細!A42,"")</f>
        <v/>
      </c>
      <c r="B44" s="7" t="str">
        <f aca="false">IF(支出明細!K42&lt;&gt;"",支出明細!B42,"")</f>
        <v/>
      </c>
      <c r="C44" s="8" t="str">
        <f aca="false">IF(支出明細!K42&lt;&gt;"",CLEAN(支出明細!C42)&amp;CHAR(10)&amp;CLEAN(支出明細!D42),"")</f>
        <v/>
      </c>
      <c r="D44" s="1" t="str">
        <f aca="false">IF(支出明細!K42&lt;&gt;"",支出明細!F42,"")</f>
        <v/>
      </c>
      <c r="E44" s="1" t="str">
        <f aca="false">IF(支出明細!K42&lt;&gt;"",支出明細!I42,"")</f>
        <v/>
      </c>
      <c r="F44" s="1" t="str">
        <f aca="false">IF(支出明細!K42&lt;&gt;"",支出明細!M42,"")</f>
        <v/>
      </c>
      <c r="G44" s="4" t="str">
        <f aca="false">IF(支出明細!K42&lt;&gt;"",IF($J$3&lt;&gt;0,NA(),IF(OR(F44="証憑保留",F44="精算済",F44="未精算"),支出明細!G42,0)),"")</f>
        <v/>
      </c>
      <c r="H44" s="4" t="str">
        <f aca="false">IF(支出明細!K42&lt;&gt;"",IF($J$3&lt;&gt;0,NA(),IF(F44="未精算",G44,0)),"")</f>
        <v/>
      </c>
      <c r="I44" s="1"/>
      <c r="J44" s="1"/>
    </row>
    <row r="45" customFormat="false" ht="42" hidden="false" customHeight="true" outlineLevel="0" collapsed="false">
      <c r="A45" s="1" t="str">
        <f aca="false">IF(支出明細!K43&lt;&gt;"",支出明細!A43,"")</f>
        <v/>
      </c>
      <c r="B45" s="7" t="str">
        <f aca="false">IF(支出明細!K43&lt;&gt;"",支出明細!B43,"")</f>
        <v/>
      </c>
      <c r="C45" s="8" t="str">
        <f aca="false">IF(支出明細!K43&lt;&gt;"",CLEAN(支出明細!C43)&amp;CHAR(10)&amp;CLEAN(支出明細!D43),"")</f>
        <v/>
      </c>
      <c r="D45" s="1" t="str">
        <f aca="false">IF(支出明細!K43&lt;&gt;"",支出明細!F43,"")</f>
        <v/>
      </c>
      <c r="E45" s="1" t="str">
        <f aca="false">IF(支出明細!K43&lt;&gt;"",支出明細!I43,"")</f>
        <v/>
      </c>
      <c r="F45" s="1" t="str">
        <f aca="false">IF(支出明細!K43&lt;&gt;"",支出明細!M43,"")</f>
        <v/>
      </c>
      <c r="G45" s="4" t="str">
        <f aca="false">IF(支出明細!K43&lt;&gt;"",IF($J$3&lt;&gt;0,NA(),IF(OR(F45="証憑保留",F45="精算済",F45="未精算"),支出明細!G43,0)),"")</f>
        <v/>
      </c>
      <c r="H45" s="4" t="str">
        <f aca="false">IF(支出明細!K43&lt;&gt;"",IF($J$3&lt;&gt;0,NA(),IF(F45="未精算",G45,0)),"")</f>
        <v/>
      </c>
      <c r="I45" s="1"/>
      <c r="J45" s="1"/>
    </row>
    <row r="46" customFormat="false" ht="42" hidden="false" customHeight="true" outlineLevel="0" collapsed="false">
      <c r="A46" s="1" t="str">
        <f aca="false">IF(支出明細!K44&lt;&gt;"",支出明細!A44,"")</f>
        <v/>
      </c>
      <c r="B46" s="7" t="str">
        <f aca="false">IF(支出明細!K44&lt;&gt;"",支出明細!B44,"")</f>
        <v/>
      </c>
      <c r="C46" s="8" t="str">
        <f aca="false">IF(支出明細!K44&lt;&gt;"",CLEAN(支出明細!C44)&amp;CHAR(10)&amp;CLEAN(支出明細!D44),"")</f>
        <v/>
      </c>
      <c r="D46" s="1" t="str">
        <f aca="false">IF(支出明細!K44&lt;&gt;"",支出明細!F44,"")</f>
        <v/>
      </c>
      <c r="E46" s="1" t="str">
        <f aca="false">IF(支出明細!K44&lt;&gt;"",支出明細!I44,"")</f>
        <v/>
      </c>
      <c r="F46" s="1" t="str">
        <f aca="false">IF(支出明細!K44&lt;&gt;"",支出明細!M44,"")</f>
        <v/>
      </c>
      <c r="G46" s="4" t="str">
        <f aca="false">IF(支出明細!K44&lt;&gt;"",IF($J$3&lt;&gt;0,NA(),IF(OR(F46="証憑保留",F46="精算済",F46="未精算"),支出明細!G44,0)),"")</f>
        <v/>
      </c>
      <c r="H46" s="4" t="str">
        <f aca="false">IF(支出明細!K44&lt;&gt;"",IF($J$3&lt;&gt;0,NA(),IF(F46="未精算",G46,0)),"")</f>
        <v/>
      </c>
      <c r="I46" s="1"/>
      <c r="J46" s="1"/>
    </row>
    <row r="47" customFormat="false" ht="42" hidden="false" customHeight="true" outlineLevel="0" collapsed="false">
      <c r="A47" s="1" t="str">
        <f aca="false">IF(支出明細!K45&lt;&gt;"",支出明細!A45,"")</f>
        <v/>
      </c>
      <c r="B47" s="7" t="str">
        <f aca="false">IF(支出明細!K45&lt;&gt;"",支出明細!B45,"")</f>
        <v/>
      </c>
      <c r="C47" s="8" t="str">
        <f aca="false">IF(支出明細!K45&lt;&gt;"",CLEAN(支出明細!C45)&amp;CHAR(10)&amp;CLEAN(支出明細!D45),"")</f>
        <v/>
      </c>
      <c r="D47" s="1" t="str">
        <f aca="false">IF(支出明細!K45&lt;&gt;"",支出明細!F45,"")</f>
        <v/>
      </c>
      <c r="E47" s="1" t="str">
        <f aca="false">IF(支出明細!K45&lt;&gt;"",支出明細!I45,"")</f>
        <v/>
      </c>
      <c r="F47" s="1" t="str">
        <f aca="false">IF(支出明細!K45&lt;&gt;"",支出明細!M45,"")</f>
        <v/>
      </c>
      <c r="G47" s="4" t="str">
        <f aca="false">IF(支出明細!K45&lt;&gt;"",IF($J$3&lt;&gt;0,NA(),IF(OR(F47="証憑保留",F47="精算済",F47="未精算"),支出明細!G45,0)),"")</f>
        <v/>
      </c>
      <c r="H47" s="4" t="str">
        <f aca="false">IF(支出明細!K45&lt;&gt;"",IF($J$3&lt;&gt;0,NA(),IF(F47="未精算",G47,0)),"")</f>
        <v/>
      </c>
      <c r="I47" s="1"/>
      <c r="J47" s="1"/>
    </row>
    <row r="48" customFormat="false" ht="42" hidden="false" customHeight="true" outlineLevel="0" collapsed="false">
      <c r="A48" s="1" t="str">
        <f aca="false">IF(支出明細!K46&lt;&gt;"",支出明細!A46,"")</f>
        <v/>
      </c>
      <c r="B48" s="7" t="str">
        <f aca="false">IF(支出明細!K46&lt;&gt;"",支出明細!B46,"")</f>
        <v/>
      </c>
      <c r="C48" s="8" t="str">
        <f aca="false">IF(支出明細!K46&lt;&gt;"",CLEAN(支出明細!C46)&amp;CHAR(10)&amp;CLEAN(支出明細!D46),"")</f>
        <v/>
      </c>
      <c r="D48" s="1" t="str">
        <f aca="false">IF(支出明細!K46&lt;&gt;"",支出明細!F46,"")</f>
        <v/>
      </c>
      <c r="E48" s="1" t="str">
        <f aca="false">IF(支出明細!K46&lt;&gt;"",支出明細!I46,"")</f>
        <v/>
      </c>
      <c r="F48" s="1" t="str">
        <f aca="false">IF(支出明細!K46&lt;&gt;"",支出明細!M46,"")</f>
        <v/>
      </c>
      <c r="G48" s="4" t="str">
        <f aca="false">IF(支出明細!K46&lt;&gt;"",IF($J$3&lt;&gt;0,NA(),IF(OR(F48="証憑保留",F48="精算済",F48="未精算"),支出明細!G46,0)),"")</f>
        <v/>
      </c>
      <c r="H48" s="4" t="str">
        <f aca="false">IF(支出明細!K46&lt;&gt;"",IF($J$3&lt;&gt;0,NA(),IF(F48="未精算",G48,0)),"")</f>
        <v/>
      </c>
      <c r="I48" s="1"/>
      <c r="J48" s="1"/>
    </row>
    <row r="49" customFormat="false" ht="42" hidden="false" customHeight="true" outlineLevel="0" collapsed="false">
      <c r="A49" s="1" t="str">
        <f aca="false">IF(支出明細!K47&lt;&gt;"",支出明細!A47,"")</f>
        <v/>
      </c>
      <c r="B49" s="7" t="str">
        <f aca="false">IF(支出明細!K47&lt;&gt;"",支出明細!B47,"")</f>
        <v/>
      </c>
      <c r="C49" s="8" t="str">
        <f aca="false">IF(支出明細!K47&lt;&gt;"",CLEAN(支出明細!C47)&amp;CHAR(10)&amp;CLEAN(支出明細!D47),"")</f>
        <v/>
      </c>
      <c r="D49" s="1" t="str">
        <f aca="false">IF(支出明細!K47&lt;&gt;"",支出明細!F47,"")</f>
        <v/>
      </c>
      <c r="E49" s="1" t="str">
        <f aca="false">IF(支出明細!K47&lt;&gt;"",支出明細!I47,"")</f>
        <v/>
      </c>
      <c r="F49" s="1" t="str">
        <f aca="false">IF(支出明細!K47&lt;&gt;"",支出明細!M47,"")</f>
        <v/>
      </c>
      <c r="G49" s="4" t="str">
        <f aca="false">IF(支出明細!K47&lt;&gt;"",IF($J$3&lt;&gt;0,NA(),IF(OR(F49="証憑保留",F49="精算済",F49="未精算"),支出明細!G47,0)),"")</f>
        <v/>
      </c>
      <c r="H49" s="4" t="str">
        <f aca="false">IF(支出明細!K47&lt;&gt;"",IF($J$3&lt;&gt;0,NA(),IF(F49="未精算",G49,0)),"")</f>
        <v/>
      </c>
      <c r="I49" s="1"/>
      <c r="J49" s="1"/>
    </row>
    <row r="50" customFormat="false" ht="42" hidden="false" customHeight="true" outlineLevel="0" collapsed="false">
      <c r="A50" s="1" t="str">
        <f aca="false">IF(支出明細!K48&lt;&gt;"",支出明細!A48,"")</f>
        <v/>
      </c>
      <c r="B50" s="7" t="str">
        <f aca="false">IF(支出明細!K48&lt;&gt;"",支出明細!B48,"")</f>
        <v/>
      </c>
      <c r="C50" s="8" t="str">
        <f aca="false">IF(支出明細!K48&lt;&gt;"",CLEAN(支出明細!C48)&amp;CHAR(10)&amp;CLEAN(支出明細!D48),"")</f>
        <v/>
      </c>
      <c r="D50" s="1" t="str">
        <f aca="false">IF(支出明細!K48&lt;&gt;"",支出明細!F48,"")</f>
        <v/>
      </c>
      <c r="E50" s="1" t="str">
        <f aca="false">IF(支出明細!K48&lt;&gt;"",支出明細!I48,"")</f>
        <v/>
      </c>
      <c r="F50" s="1" t="str">
        <f aca="false">IF(支出明細!K48&lt;&gt;"",支出明細!M48,"")</f>
        <v/>
      </c>
      <c r="G50" s="4" t="str">
        <f aca="false">IF(支出明細!K48&lt;&gt;"",IF($J$3&lt;&gt;0,NA(),IF(OR(F50="証憑保留",F50="精算済",F50="未精算"),支出明細!G48,0)),"")</f>
        <v/>
      </c>
      <c r="H50" s="4" t="str">
        <f aca="false">IF(支出明細!K48&lt;&gt;"",IF($J$3&lt;&gt;0,NA(),IF(F50="未精算",G50,0)),"")</f>
        <v/>
      </c>
      <c r="I50" s="1"/>
      <c r="J50" s="1"/>
    </row>
    <row r="51" customFormat="false" ht="42" hidden="false" customHeight="true" outlineLevel="0" collapsed="false">
      <c r="A51" s="1" t="str">
        <f aca="false">IF(支出明細!K49&lt;&gt;"",支出明細!A49,"")</f>
        <v/>
      </c>
      <c r="B51" s="7" t="str">
        <f aca="false">IF(支出明細!K49&lt;&gt;"",支出明細!B49,"")</f>
        <v/>
      </c>
      <c r="C51" s="8" t="str">
        <f aca="false">IF(支出明細!K49&lt;&gt;"",CLEAN(支出明細!C49)&amp;CHAR(10)&amp;CLEAN(支出明細!D49),"")</f>
        <v/>
      </c>
      <c r="D51" s="1" t="str">
        <f aca="false">IF(支出明細!K49&lt;&gt;"",支出明細!F49,"")</f>
        <v/>
      </c>
      <c r="E51" s="1" t="str">
        <f aca="false">IF(支出明細!K49&lt;&gt;"",支出明細!I49,"")</f>
        <v/>
      </c>
      <c r="F51" s="1" t="str">
        <f aca="false">IF(支出明細!K49&lt;&gt;"",支出明細!M49,"")</f>
        <v/>
      </c>
      <c r="G51" s="4" t="str">
        <f aca="false">IF(支出明細!K49&lt;&gt;"",IF($J$3&lt;&gt;0,NA(),IF(OR(F51="証憑保留",F51="精算済",F51="未精算"),支出明細!G49,0)),"")</f>
        <v/>
      </c>
      <c r="H51" s="4" t="str">
        <f aca="false">IF(支出明細!K49&lt;&gt;"",IF($J$3&lt;&gt;0,NA(),IF(F51="未精算",G51,0)),"")</f>
        <v/>
      </c>
      <c r="I51" s="1"/>
      <c r="J51" s="1"/>
    </row>
    <row r="52" customFormat="false" ht="42" hidden="false" customHeight="true" outlineLevel="0" collapsed="false">
      <c r="A52" s="1" t="str">
        <f aca="false">IF(支出明細!K50&lt;&gt;"",支出明細!A50,"")</f>
        <v/>
      </c>
      <c r="B52" s="7" t="str">
        <f aca="false">IF(支出明細!K50&lt;&gt;"",支出明細!B50,"")</f>
        <v/>
      </c>
      <c r="C52" s="8" t="str">
        <f aca="false">IF(支出明細!K50&lt;&gt;"",CLEAN(支出明細!C50)&amp;CHAR(10)&amp;CLEAN(支出明細!D50),"")</f>
        <v/>
      </c>
      <c r="D52" s="1" t="str">
        <f aca="false">IF(支出明細!K50&lt;&gt;"",支出明細!F50,"")</f>
        <v/>
      </c>
      <c r="E52" s="1" t="str">
        <f aca="false">IF(支出明細!K50&lt;&gt;"",支出明細!I50,"")</f>
        <v/>
      </c>
      <c r="F52" s="1" t="str">
        <f aca="false">IF(支出明細!K50&lt;&gt;"",支出明細!M50,"")</f>
        <v/>
      </c>
      <c r="G52" s="4" t="str">
        <f aca="false">IF(支出明細!K50&lt;&gt;"",IF($J$3&lt;&gt;0,NA(),IF(OR(F52="証憑保留",F52="精算済",F52="未精算"),支出明細!G50,0)),"")</f>
        <v/>
      </c>
      <c r="H52" s="4" t="str">
        <f aca="false">IF(支出明細!K50&lt;&gt;"",IF($J$3&lt;&gt;0,NA(),IF(F52="未精算",G52,0)),"")</f>
        <v/>
      </c>
      <c r="I52" s="1"/>
      <c r="J52" s="1"/>
    </row>
    <row r="53" customFormat="false" ht="42" hidden="false" customHeight="true" outlineLevel="0" collapsed="false">
      <c r="A53" s="1" t="str">
        <f aca="false">IF(支出明細!K51&lt;&gt;"",支出明細!A51,"")</f>
        <v/>
      </c>
      <c r="B53" s="7" t="str">
        <f aca="false">IF(支出明細!K51&lt;&gt;"",支出明細!B51,"")</f>
        <v/>
      </c>
      <c r="C53" s="8" t="str">
        <f aca="false">IF(支出明細!K51&lt;&gt;"",CLEAN(支出明細!C51)&amp;CHAR(10)&amp;CLEAN(支出明細!D51),"")</f>
        <v/>
      </c>
      <c r="D53" s="1" t="str">
        <f aca="false">IF(支出明細!K51&lt;&gt;"",支出明細!F51,"")</f>
        <v/>
      </c>
      <c r="E53" s="1" t="str">
        <f aca="false">IF(支出明細!K51&lt;&gt;"",支出明細!I51,"")</f>
        <v/>
      </c>
      <c r="F53" s="1" t="str">
        <f aca="false">IF(支出明細!K51&lt;&gt;"",支出明細!M51,"")</f>
        <v/>
      </c>
      <c r="G53" s="4" t="str">
        <f aca="false">IF(支出明細!K51&lt;&gt;"",IF($J$3&lt;&gt;0,NA(),IF(OR(F53="証憑保留",F53="精算済",F53="未精算"),支出明細!G51,0)),"")</f>
        <v/>
      </c>
      <c r="H53" s="4" t="str">
        <f aca="false">IF(支出明細!K51&lt;&gt;"",IF($J$3&lt;&gt;0,NA(),IF(F53="未精算",G53,0)),"")</f>
        <v/>
      </c>
      <c r="I53" s="1"/>
      <c r="J53" s="1"/>
    </row>
    <row r="54" customFormat="false" ht="42" hidden="false" customHeight="true" outlineLevel="0" collapsed="false">
      <c r="A54" s="1" t="str">
        <f aca="false">IF(支出明細!K52&lt;&gt;"",支出明細!A52,"")</f>
        <v/>
      </c>
      <c r="B54" s="7" t="str">
        <f aca="false">IF(支出明細!K52&lt;&gt;"",支出明細!B52,"")</f>
        <v/>
      </c>
      <c r="C54" s="8" t="str">
        <f aca="false">IF(支出明細!K52&lt;&gt;"",CLEAN(支出明細!C52)&amp;CHAR(10)&amp;CLEAN(支出明細!D52),"")</f>
        <v/>
      </c>
      <c r="D54" s="1" t="str">
        <f aca="false">IF(支出明細!K52&lt;&gt;"",支出明細!F52,"")</f>
        <v/>
      </c>
      <c r="E54" s="1" t="str">
        <f aca="false">IF(支出明細!K52&lt;&gt;"",支出明細!I52,"")</f>
        <v/>
      </c>
      <c r="F54" s="1" t="str">
        <f aca="false">IF(支出明細!K52&lt;&gt;"",支出明細!M52,"")</f>
        <v/>
      </c>
      <c r="G54" s="4" t="str">
        <f aca="false">IF(支出明細!K52&lt;&gt;"",IF($J$3&lt;&gt;0,NA(),IF(OR(F54="証憑保留",F54="精算済",F54="未精算"),支出明細!G52,0)),"")</f>
        <v/>
      </c>
      <c r="H54" s="4" t="str">
        <f aca="false">IF(支出明細!K52&lt;&gt;"",IF($J$3&lt;&gt;0,NA(),IF(F54="未精算",G54,0)),"")</f>
        <v/>
      </c>
      <c r="I54" s="1"/>
      <c r="J54" s="1"/>
    </row>
    <row r="55" customFormat="false" ht="42" hidden="false" customHeight="true" outlineLevel="0" collapsed="false">
      <c r="A55" s="1" t="str">
        <f aca="false">IF(支出明細!K53&lt;&gt;"",支出明細!A53,"")</f>
        <v/>
      </c>
      <c r="B55" s="7" t="str">
        <f aca="false">IF(支出明細!K53&lt;&gt;"",支出明細!B53,"")</f>
        <v/>
      </c>
      <c r="C55" s="8" t="str">
        <f aca="false">IF(支出明細!K53&lt;&gt;"",CLEAN(支出明細!C53)&amp;CHAR(10)&amp;CLEAN(支出明細!D53),"")</f>
        <v/>
      </c>
      <c r="D55" s="1" t="str">
        <f aca="false">IF(支出明細!K53&lt;&gt;"",支出明細!F53,"")</f>
        <v/>
      </c>
      <c r="E55" s="1" t="str">
        <f aca="false">IF(支出明細!K53&lt;&gt;"",支出明細!I53,"")</f>
        <v/>
      </c>
      <c r="F55" s="1" t="str">
        <f aca="false">IF(支出明細!K53&lt;&gt;"",支出明細!M53,"")</f>
        <v/>
      </c>
      <c r="G55" s="4" t="str">
        <f aca="false">IF(支出明細!K53&lt;&gt;"",IF($J$3&lt;&gt;0,NA(),IF(OR(F55="証憑保留",F55="精算済",F55="未精算"),支出明細!G53,0)),"")</f>
        <v/>
      </c>
      <c r="H55" s="4" t="str">
        <f aca="false">IF(支出明細!K53&lt;&gt;"",IF($J$3&lt;&gt;0,NA(),IF(F55="未精算",G55,0)),"")</f>
        <v/>
      </c>
      <c r="I55" s="1"/>
      <c r="J55" s="1"/>
    </row>
    <row r="56" customFormat="false" ht="42" hidden="false" customHeight="true" outlineLevel="0" collapsed="false">
      <c r="A56" s="1" t="str">
        <f aca="false">IF(支出明細!K54&lt;&gt;"",支出明細!A54,"")</f>
        <v/>
      </c>
      <c r="B56" s="7" t="str">
        <f aca="false">IF(支出明細!K54&lt;&gt;"",支出明細!B54,"")</f>
        <v/>
      </c>
      <c r="C56" s="8" t="str">
        <f aca="false">IF(支出明細!K54&lt;&gt;"",CLEAN(支出明細!C54)&amp;CHAR(10)&amp;CLEAN(支出明細!D54),"")</f>
        <v/>
      </c>
      <c r="D56" s="1" t="str">
        <f aca="false">IF(支出明細!K54&lt;&gt;"",支出明細!F54,"")</f>
        <v/>
      </c>
      <c r="E56" s="1" t="str">
        <f aca="false">IF(支出明細!K54&lt;&gt;"",支出明細!I54,"")</f>
        <v/>
      </c>
      <c r="F56" s="1" t="str">
        <f aca="false">IF(支出明細!K54&lt;&gt;"",支出明細!M54,"")</f>
        <v/>
      </c>
      <c r="G56" s="4" t="str">
        <f aca="false">IF(支出明細!K54&lt;&gt;"",IF($J$3&lt;&gt;0,NA(),IF(OR(F56="証憑保留",F56="精算済",F56="未精算"),支出明細!G54,0)),"")</f>
        <v/>
      </c>
      <c r="H56" s="4" t="str">
        <f aca="false">IF(支出明細!K54&lt;&gt;"",IF($J$3&lt;&gt;0,NA(),IF(F56="未精算",G56,0)),"")</f>
        <v/>
      </c>
      <c r="I56" s="1"/>
      <c r="J56" s="1"/>
    </row>
    <row r="57" customFormat="false" ht="42" hidden="false" customHeight="true" outlineLevel="0" collapsed="false">
      <c r="A57" s="1" t="str">
        <f aca="false">IF(支出明細!K55&lt;&gt;"",支出明細!A55,"")</f>
        <v/>
      </c>
      <c r="B57" s="7" t="str">
        <f aca="false">IF(支出明細!K55&lt;&gt;"",支出明細!B55,"")</f>
        <v/>
      </c>
      <c r="C57" s="8" t="str">
        <f aca="false">IF(支出明細!K55&lt;&gt;"",CLEAN(支出明細!C55)&amp;CHAR(10)&amp;CLEAN(支出明細!D55),"")</f>
        <v/>
      </c>
      <c r="D57" s="1" t="str">
        <f aca="false">IF(支出明細!K55&lt;&gt;"",支出明細!F55,"")</f>
        <v/>
      </c>
      <c r="E57" s="1" t="str">
        <f aca="false">IF(支出明細!K55&lt;&gt;"",支出明細!I55,"")</f>
        <v/>
      </c>
      <c r="F57" s="1" t="str">
        <f aca="false">IF(支出明細!K55&lt;&gt;"",支出明細!M55,"")</f>
        <v/>
      </c>
      <c r="G57" s="4" t="str">
        <f aca="false">IF(支出明細!K55&lt;&gt;"",IF($J$3&lt;&gt;0,NA(),IF(OR(F57="証憑保留",F57="精算済",F57="未精算"),支出明細!G55,0)),"")</f>
        <v/>
      </c>
      <c r="H57" s="4" t="str">
        <f aca="false">IF(支出明細!K55&lt;&gt;"",IF($J$3&lt;&gt;0,NA(),IF(F57="未精算",G57,0)),"")</f>
        <v/>
      </c>
      <c r="I57" s="1"/>
      <c r="J57" s="1"/>
    </row>
    <row r="58" customFormat="false" ht="42" hidden="false" customHeight="true" outlineLevel="0" collapsed="false">
      <c r="A58" s="1" t="str">
        <f aca="false">IF(支出明細!K56&lt;&gt;"",支出明細!A56,"")</f>
        <v/>
      </c>
      <c r="B58" s="7" t="str">
        <f aca="false">IF(支出明細!K56&lt;&gt;"",支出明細!B56,"")</f>
        <v/>
      </c>
      <c r="C58" s="8" t="str">
        <f aca="false">IF(支出明細!K56&lt;&gt;"",CLEAN(支出明細!C56)&amp;CHAR(10)&amp;CLEAN(支出明細!D56),"")</f>
        <v/>
      </c>
      <c r="D58" s="1" t="str">
        <f aca="false">IF(支出明細!K56&lt;&gt;"",支出明細!F56,"")</f>
        <v/>
      </c>
      <c r="E58" s="1" t="str">
        <f aca="false">IF(支出明細!K56&lt;&gt;"",支出明細!I56,"")</f>
        <v/>
      </c>
      <c r="F58" s="1" t="str">
        <f aca="false">IF(支出明細!K56&lt;&gt;"",支出明細!M56,"")</f>
        <v/>
      </c>
      <c r="G58" s="4" t="str">
        <f aca="false">IF(支出明細!K56&lt;&gt;"",IF($J$3&lt;&gt;0,NA(),IF(OR(F58="証憑保留",F58="精算済",F58="未精算"),支出明細!G56,0)),"")</f>
        <v/>
      </c>
      <c r="H58" s="4" t="str">
        <f aca="false">IF(支出明細!K56&lt;&gt;"",IF($J$3&lt;&gt;0,NA(),IF(F58="未精算",G58,0)),"")</f>
        <v/>
      </c>
      <c r="I58" s="1"/>
      <c r="J58" s="1"/>
    </row>
    <row r="59" customFormat="false" ht="42" hidden="false" customHeight="true" outlineLevel="0" collapsed="false">
      <c r="A59" s="1" t="str">
        <f aca="false">IF(支出明細!K57&lt;&gt;"",支出明細!A57,"")</f>
        <v/>
      </c>
      <c r="B59" s="7" t="str">
        <f aca="false">IF(支出明細!K57&lt;&gt;"",支出明細!B57,"")</f>
        <v/>
      </c>
      <c r="C59" s="8" t="str">
        <f aca="false">IF(支出明細!K57&lt;&gt;"",CLEAN(支出明細!C57)&amp;CHAR(10)&amp;CLEAN(支出明細!D57),"")</f>
        <v/>
      </c>
      <c r="D59" s="1" t="str">
        <f aca="false">IF(支出明細!K57&lt;&gt;"",支出明細!F57,"")</f>
        <v/>
      </c>
      <c r="E59" s="1" t="str">
        <f aca="false">IF(支出明細!K57&lt;&gt;"",支出明細!I57,"")</f>
        <v/>
      </c>
      <c r="F59" s="1" t="str">
        <f aca="false">IF(支出明細!K57&lt;&gt;"",支出明細!M57,"")</f>
        <v/>
      </c>
      <c r="G59" s="4" t="str">
        <f aca="false">IF(支出明細!K57&lt;&gt;"",IF($J$3&lt;&gt;0,NA(),IF(OR(F59="証憑保留",F59="精算済",F59="未精算"),支出明細!G57,0)),"")</f>
        <v/>
      </c>
      <c r="H59" s="4" t="str">
        <f aca="false">IF(支出明細!K57&lt;&gt;"",IF($J$3&lt;&gt;0,NA(),IF(F59="未精算",G59,0)),"")</f>
        <v/>
      </c>
      <c r="I59" s="1"/>
      <c r="J59" s="1"/>
    </row>
    <row r="60" customFormat="false" ht="22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conditionalFormatting sqref="H7">
    <cfRule type="expression" priority="2" aboveAverage="0" equalAverage="0" bottom="0" percent="0" rank="0" text="" dxfId="0">
      <formula>$J$3&gt;0</formula>
    </cfRule>
  </conditionalFormatting>
  <conditionalFormatting sqref="F10:F59">
    <cfRule type="expression" priority="3" aboveAverage="0" equalAverage="0" bottom="0" percent="0" rank="0" text="" dxfId="1">
      <formula>$F10="証憑保留"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32"/>
    <col collapsed="false" customWidth="true" hidden="false" outlineLevel="0" max="6" min="5" style="0" width="14"/>
    <col collapsed="false" customWidth="true" hidden="false" outlineLevel="0" max="7" min="7" style="0" width="20"/>
    <col collapsed="false" customWidth="true" hidden="false" outlineLevel="0" max="9" min="8" style="0" width="12"/>
    <col collapsed="false" customWidth="true" hidden="false" outlineLevel="0" max="10" min="10" style="0" width="16"/>
    <col collapsed="false" customWidth="true" hidden="false" outlineLevel="0" max="11" min="11" style="0" width="29"/>
    <col collapsed="false" customWidth="true" hidden="false" outlineLevel="0" max="12" min="12" style="0" width="12"/>
    <col collapsed="false" customWidth="true" hidden="false" outlineLevel="0" max="13" min="13" style="0" width="17"/>
    <col collapsed="false" customWidth="true" hidden="false" outlineLevel="0" max="14" min="14" style="0" width="18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0" hidden="false" customHeight="true" outlineLevel="0" collapsed="false">
      <c r="A2" s="2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2" hidden="false" customHeight="true" outlineLevel="0" collapsed="false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2" hidden="false" customHeight="true" outlineLevel="0" collapsed="false">
      <c r="A5" s="1" t="s">
        <v>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2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4" hidden="false" customHeight="true" outlineLevel="0" collapsed="false">
      <c r="A7" s="6" t="s">
        <v>16</v>
      </c>
      <c r="B7" s="6" t="s">
        <v>17</v>
      </c>
      <c r="C7" s="6" t="s">
        <v>27</v>
      </c>
      <c r="D7" s="6" t="s">
        <v>28</v>
      </c>
      <c r="E7" s="6" t="s">
        <v>29</v>
      </c>
      <c r="F7" s="6" t="s">
        <v>19</v>
      </c>
      <c r="G7" s="6" t="s">
        <v>30</v>
      </c>
      <c r="H7" s="6" t="s">
        <v>31</v>
      </c>
      <c r="I7" s="6" t="s">
        <v>20</v>
      </c>
      <c r="J7" s="6" t="s">
        <v>32</v>
      </c>
      <c r="K7" s="6" t="s">
        <v>33</v>
      </c>
      <c r="L7" s="6" t="s">
        <v>34</v>
      </c>
      <c r="M7" s="6" t="s">
        <v>21</v>
      </c>
      <c r="N7" s="6" t="s">
        <v>35</v>
      </c>
    </row>
    <row r="8" customFormat="false" ht="32" hidden="false" customHeight="true" outlineLevel="0" collapsed="false">
      <c r="A8" s="9" t="s">
        <v>36</v>
      </c>
      <c r="B8" s="3" t="n">
        <v>46296</v>
      </c>
      <c r="C8" s="10" t="s">
        <v>37</v>
      </c>
      <c r="D8" s="10" t="s">
        <v>38</v>
      </c>
      <c r="E8" s="11" t="s">
        <v>39</v>
      </c>
      <c r="F8" s="11" t="s">
        <v>40</v>
      </c>
      <c r="G8" s="12" t="n">
        <v>1200</v>
      </c>
      <c r="H8" s="11" t="s">
        <v>41</v>
      </c>
      <c r="I8" s="11" t="s">
        <v>42</v>
      </c>
      <c r="J8" s="3"/>
      <c r="K8" s="1" t="str">
        <f aca="false">IF(COUNTA(A8:J8)=0,"",IF(NOT(AND(ISTEXT(A8),LEN(A8)=8,EXACT(LEFT(A8,4),"EXP-"),ISNUMBER(FIND(MID(A8,5,1)&amp;"x","0x1x2x3x4x5x6x7x8x9x")),ISNUMBER(FIND(MID(A8,6,1)&amp;"x","0x1x2x3x4x5x6x7x8x9x")),ISNUMBER(FIND(MID(A8,7,1)&amp;"x","0x1x2x3x4x5x6x7x8x9x")),ISNUMBER(FIND(MID(A8,8,1)&amp;"x","0x1x2x3x4x5x6x7x8x9x")))),"IDはEXP-と半角数字4桁",IF(COUNTIFS($A$8:$A$57,A8)&gt;1,"支出IDが重複",IF(NOT(AND(ISNUMBER(B8),B8&gt;=43831,B8&lt;=73050,B8=INT(B8))),"支出日を確認",IF(NOT(AND(ISTEXT(C8),LEN(TRIM(C8))&gt;0,LEN(C8)&lt;=20,EXACT(CLEAN(C8),C8))),"支払先20文字以内",IF(NOT(AND(ISTEXT(D8),LEN(TRIM(D8))&gt;0,LEN(D8)&lt;=24,EXACT(CLEAN(D8),D8))),"内容24文字以内",IF(NOT(OR(E8="交通費",E8="消耗品費",E8="通信費",E8="その他")),"費目を選択",IF(NOT(OR(F8="本人立替",F8="会社払い")),"支払者を選択",IF(NOT(AND(ISNUMBER(G8),G8&gt;=0,G8&lt;=1000000000,G8=INT(G8))),"税込支出を確認",IF(NOT(OR(H8="対象",H8="対象外")),"精算対象を選択",IF(NOT(OR(I8="確認済",I8="要確認")),"証憑状態を選択",IF(AND(F8="会社払い",H8&lt;&gt;"対象外"),"会社払いは対象外",IF(AND(J8&lt;&gt;"",NOT(AND(AND(ISNUMBER(J8),J8&gt;=43831,J8&lt;=73050,J8=INT(J8)),J8&gt;=B8))),"精算日を確認",IF(AND(J8&lt;&gt;"",OR(F8&lt;&gt;"本人立替",H8&lt;&gt;"対象",I8&lt;&gt;"確認済")),"精算日の前提を確認","確認済み"))))))))))))))</f>
        <v>確認済み</v>
      </c>
      <c r="L8" s="1" t="n">
        <f aca="false">IF(K8="","",IF(K8="確認済み",0,1))</f>
        <v>0</v>
      </c>
      <c r="M8" s="1" t="str">
        <f aca="false">IF(K8="","",IF(L8&lt;&gt;0,"入力を確認",IF(精算一覧!$I$3&lt;&gt;0,"期間を確認",IF(OR(B8&lt;精算一覧!$B$3,B8&gt;精算一覧!$E$3,B8&gt;精算一覧!$H$3),"期間外",IF(F8="会社払い","会社払い",IF(H8="対象外","対象外",IF(I8="要確認","証憑保留",IF(AND(J8&lt;&gt;"",J8&lt;=精算一覧!$H$3),"精算済","未精算"))))))))</f>
        <v>未精算</v>
      </c>
      <c r="N8" s="0" t="n">
        <f aca="false">IF(K8="","",IF(L8&lt;&gt;0,0,IF(精算一覧!$I$3&lt;&gt;0,0,IF(OR(M8="期間外",M8="会社払い",M8="対象外",M8="証憑保留",M8="精算済",M8="未精算"),0,1))))</f>
        <v>0</v>
      </c>
    </row>
    <row r="9" customFormat="false" ht="32" hidden="false" customHeight="true" outlineLevel="0" collapsed="false">
      <c r="A9" s="9" t="s">
        <v>43</v>
      </c>
      <c r="B9" s="3" t="n">
        <v>46298</v>
      </c>
      <c r="C9" s="10" t="s">
        <v>44</v>
      </c>
      <c r="D9" s="10" t="s">
        <v>45</v>
      </c>
      <c r="E9" s="11" t="s">
        <v>46</v>
      </c>
      <c r="F9" s="11" t="s">
        <v>40</v>
      </c>
      <c r="G9" s="12" t="n">
        <v>3000</v>
      </c>
      <c r="H9" s="11" t="s">
        <v>41</v>
      </c>
      <c r="I9" s="11" t="s">
        <v>42</v>
      </c>
      <c r="J9" s="3" t="n">
        <v>46305</v>
      </c>
      <c r="K9" s="1" t="str">
        <f aca="false">IF(COUNTA(A9:J9)=0,"",IF(NOT(AND(ISTEXT(A9),LEN(A9)=8,EXACT(LEFT(A9,4),"EXP-"),ISNUMBER(FIND(MID(A9,5,1)&amp;"x","0x1x2x3x4x5x6x7x8x9x")),ISNUMBER(FIND(MID(A9,6,1)&amp;"x","0x1x2x3x4x5x6x7x8x9x")),ISNUMBER(FIND(MID(A9,7,1)&amp;"x","0x1x2x3x4x5x6x7x8x9x")),ISNUMBER(FIND(MID(A9,8,1)&amp;"x","0x1x2x3x4x5x6x7x8x9x")))),"IDはEXP-と半角数字4桁",IF(COUNTIFS($A$8:$A$57,A9)&gt;1,"支出IDが重複",IF(NOT(AND(ISNUMBER(B9),B9&gt;=43831,B9&lt;=73050,B9=INT(B9))),"支出日を確認",IF(NOT(AND(ISTEXT(C9),LEN(TRIM(C9))&gt;0,LEN(C9)&lt;=20,EXACT(CLEAN(C9),C9))),"支払先20文字以内",IF(NOT(AND(ISTEXT(D9),LEN(TRIM(D9))&gt;0,LEN(D9)&lt;=24,EXACT(CLEAN(D9),D9))),"内容24文字以内",IF(NOT(OR(E9="交通費",E9="消耗品費",E9="通信費",E9="その他")),"費目を選択",IF(NOT(OR(F9="本人立替",F9="会社払い")),"支払者を選択",IF(NOT(AND(ISNUMBER(G9),G9&gt;=0,G9&lt;=1000000000,G9=INT(G9))),"税込支出を確認",IF(NOT(OR(H9="対象",H9="対象外")),"精算対象を選択",IF(NOT(OR(I9="確認済",I9="要確認")),"証憑状態を選択",IF(AND(F9="会社払い",H9&lt;&gt;"対象外"),"会社払いは対象外",IF(AND(J9&lt;&gt;"",NOT(AND(AND(ISNUMBER(J9),J9&gt;=43831,J9&lt;=73050,J9=INT(J9)),J9&gt;=B9))),"精算日を確認",IF(AND(J9&lt;&gt;"",OR(F9&lt;&gt;"本人立替",H9&lt;&gt;"対象",I9&lt;&gt;"確認済")),"精算日の前提を確認","確認済み"))))))))))))))</f>
        <v>確認済み</v>
      </c>
      <c r="L9" s="1" t="n">
        <f aca="false">IF(K9="","",IF(K9="確認済み",0,1))</f>
        <v>0</v>
      </c>
      <c r="M9" s="1" t="str">
        <f aca="false">IF(K9="","",IF(L9&lt;&gt;0,"入力を確認",IF(精算一覧!$I$3&lt;&gt;0,"期間を確認",IF(OR(B9&lt;精算一覧!$B$3,B9&gt;精算一覧!$E$3,B9&gt;精算一覧!$H$3),"期間外",IF(F9="会社払い","会社払い",IF(H9="対象外","対象外",IF(I9="要確認","証憑保留",IF(AND(J9&lt;&gt;"",J9&lt;=精算一覧!$H$3),"精算済","未精算"))))))))</f>
        <v>精算済</v>
      </c>
      <c r="N9" s="0" t="n">
        <f aca="false">IF(K9="","",IF(L9&lt;&gt;0,0,IF(精算一覧!$I$3&lt;&gt;0,0,IF(OR(M9="期間外",M9="会社払い",M9="対象外",M9="証憑保留",M9="精算済",M9="未精算"),0,1))))</f>
        <v>0</v>
      </c>
    </row>
    <row r="10" customFormat="false" ht="32" hidden="false" customHeight="true" outlineLevel="0" collapsed="false">
      <c r="A10" s="9" t="s">
        <v>47</v>
      </c>
      <c r="B10" s="3" t="n">
        <v>46300</v>
      </c>
      <c r="C10" s="10" t="s">
        <v>48</v>
      </c>
      <c r="D10" s="10" t="s">
        <v>49</v>
      </c>
      <c r="E10" s="11" t="s">
        <v>50</v>
      </c>
      <c r="F10" s="11" t="s">
        <v>51</v>
      </c>
      <c r="G10" s="12" t="n">
        <v>5000</v>
      </c>
      <c r="H10" s="11" t="s">
        <v>52</v>
      </c>
      <c r="I10" s="11" t="s">
        <v>42</v>
      </c>
      <c r="J10" s="3"/>
      <c r="K10" s="1" t="str">
        <f aca="false">IF(COUNTA(A10:J10)=0,"",IF(NOT(AND(ISTEXT(A10),LEN(A10)=8,EXACT(LEFT(A10,4),"EXP-"),ISNUMBER(FIND(MID(A10,5,1)&amp;"x","0x1x2x3x4x5x6x7x8x9x")),ISNUMBER(FIND(MID(A10,6,1)&amp;"x","0x1x2x3x4x5x6x7x8x9x")),ISNUMBER(FIND(MID(A10,7,1)&amp;"x","0x1x2x3x4x5x6x7x8x9x")),ISNUMBER(FIND(MID(A10,8,1)&amp;"x","0x1x2x3x4x5x6x7x8x9x")))),"IDはEXP-と半角数字4桁",IF(COUNTIFS($A$8:$A$57,A10)&gt;1,"支出IDが重複",IF(NOT(AND(ISNUMBER(B10),B10&gt;=43831,B10&lt;=73050,B10=INT(B10))),"支出日を確認",IF(NOT(AND(ISTEXT(C10),LEN(TRIM(C10))&gt;0,LEN(C10)&lt;=20,EXACT(CLEAN(C10),C10))),"支払先20文字以内",IF(NOT(AND(ISTEXT(D10),LEN(TRIM(D10))&gt;0,LEN(D10)&lt;=24,EXACT(CLEAN(D10),D10))),"内容24文字以内",IF(NOT(OR(E10="交通費",E10="消耗品費",E10="通信費",E10="その他")),"費目を選択",IF(NOT(OR(F10="本人立替",F10="会社払い")),"支払者を選択",IF(NOT(AND(ISNUMBER(G10),G10&gt;=0,G10&lt;=1000000000,G10=INT(G10))),"税込支出を確認",IF(NOT(OR(H10="対象",H10="対象外")),"精算対象を選択",IF(NOT(OR(I10="確認済",I10="要確認")),"証憑状態を選択",IF(AND(F10="会社払い",H10&lt;&gt;"対象外"),"会社払いは対象外",IF(AND(J10&lt;&gt;"",NOT(AND(AND(ISNUMBER(J10),J10&gt;=43831,J10&lt;=73050,J10=INT(J10)),J10&gt;=B10))),"精算日を確認",IF(AND(J10&lt;&gt;"",OR(F10&lt;&gt;"本人立替",H10&lt;&gt;"対象",I10&lt;&gt;"確認済")),"精算日の前提を確認","確認済み"))))))))))))))</f>
        <v>確認済み</v>
      </c>
      <c r="L10" s="1" t="n">
        <f aca="false">IF(K10="","",IF(K10="確認済み",0,1))</f>
        <v>0</v>
      </c>
      <c r="M10" s="1" t="str">
        <f aca="false">IF(K10="","",IF(L10&lt;&gt;0,"入力を確認",IF(精算一覧!$I$3&lt;&gt;0,"期間を確認",IF(OR(B10&lt;精算一覧!$B$3,B10&gt;精算一覧!$E$3,B10&gt;精算一覧!$H$3),"期間外",IF(F10="会社払い","会社払い",IF(H10="対象外","対象外",IF(I10="要確認","証憑保留",IF(AND(J10&lt;&gt;"",J10&lt;=精算一覧!$H$3),"精算済","未精算"))))))))</f>
        <v>会社払い</v>
      </c>
      <c r="N10" s="0" t="n">
        <f aca="false">IF(K10="","",IF(L10&lt;&gt;0,0,IF(精算一覧!$I$3&lt;&gt;0,0,IF(OR(M10="期間外",M10="会社払い",M10="対象外",M10="証憑保留",M10="精算済",M10="未精算"),0,1))))</f>
        <v>0</v>
      </c>
    </row>
    <row r="11" customFormat="false" ht="32" hidden="false" customHeight="true" outlineLevel="0" collapsed="false">
      <c r="A11" s="9" t="s">
        <v>53</v>
      </c>
      <c r="B11" s="3" t="n">
        <v>46303</v>
      </c>
      <c r="C11" s="10" t="s">
        <v>54</v>
      </c>
      <c r="D11" s="10" t="s">
        <v>55</v>
      </c>
      <c r="E11" s="11" t="s">
        <v>56</v>
      </c>
      <c r="F11" s="11" t="s">
        <v>40</v>
      </c>
      <c r="G11" s="12" t="n">
        <v>800</v>
      </c>
      <c r="H11" s="11" t="s">
        <v>52</v>
      </c>
      <c r="I11" s="11" t="s">
        <v>42</v>
      </c>
      <c r="J11" s="3"/>
      <c r="K11" s="1" t="str">
        <f aca="false">IF(COUNTA(A11:J11)=0,"",IF(NOT(AND(ISTEXT(A11),LEN(A11)=8,EXACT(LEFT(A11,4),"EXP-"),ISNUMBER(FIND(MID(A11,5,1)&amp;"x","0x1x2x3x4x5x6x7x8x9x")),ISNUMBER(FIND(MID(A11,6,1)&amp;"x","0x1x2x3x4x5x6x7x8x9x")),ISNUMBER(FIND(MID(A11,7,1)&amp;"x","0x1x2x3x4x5x6x7x8x9x")),ISNUMBER(FIND(MID(A11,8,1)&amp;"x","0x1x2x3x4x5x6x7x8x9x")))),"IDはEXP-と半角数字4桁",IF(COUNTIFS($A$8:$A$57,A11)&gt;1,"支出IDが重複",IF(NOT(AND(ISNUMBER(B11),B11&gt;=43831,B11&lt;=73050,B11=INT(B11))),"支出日を確認",IF(NOT(AND(ISTEXT(C11),LEN(TRIM(C11))&gt;0,LEN(C11)&lt;=20,EXACT(CLEAN(C11),C11))),"支払先20文字以内",IF(NOT(AND(ISTEXT(D11),LEN(TRIM(D11))&gt;0,LEN(D11)&lt;=24,EXACT(CLEAN(D11),D11))),"内容24文字以内",IF(NOT(OR(E11="交通費",E11="消耗品費",E11="通信費",E11="その他")),"費目を選択",IF(NOT(OR(F11="本人立替",F11="会社払い")),"支払者を選択",IF(NOT(AND(ISNUMBER(G11),G11&gt;=0,G11&lt;=1000000000,G11=INT(G11))),"税込支出を確認",IF(NOT(OR(H11="対象",H11="対象外")),"精算対象を選択",IF(NOT(OR(I11="確認済",I11="要確認")),"証憑状態を選択",IF(AND(F11="会社払い",H11&lt;&gt;"対象外"),"会社払いは対象外",IF(AND(J11&lt;&gt;"",NOT(AND(AND(ISNUMBER(J11),J11&gt;=43831,J11&lt;=73050,J11=INT(J11)),J11&gt;=B11))),"精算日を確認",IF(AND(J11&lt;&gt;"",OR(F11&lt;&gt;"本人立替",H11&lt;&gt;"対象",I11&lt;&gt;"確認済")),"精算日の前提を確認","確認済み"))))))))))))))</f>
        <v>確認済み</v>
      </c>
      <c r="L11" s="1" t="n">
        <f aca="false">IF(K11="","",IF(K11="確認済み",0,1))</f>
        <v>0</v>
      </c>
      <c r="M11" s="1" t="str">
        <f aca="false">IF(K11="","",IF(L11&lt;&gt;0,"入力を確認",IF(精算一覧!$I$3&lt;&gt;0,"期間を確認",IF(OR(B11&lt;精算一覧!$B$3,B11&gt;精算一覧!$E$3,B11&gt;精算一覧!$H$3),"期間外",IF(F11="会社払い","会社払い",IF(H11="対象外","対象外",IF(I11="要確認","証憑保留",IF(AND(J11&lt;&gt;"",J11&lt;=精算一覧!$H$3),"精算済","未精算"))))))))</f>
        <v>対象外</v>
      </c>
      <c r="N11" s="0" t="n">
        <f aca="false">IF(K11="","",IF(L11&lt;&gt;0,0,IF(精算一覧!$I$3&lt;&gt;0,0,IF(OR(M11="期間外",M11="会社払い",M11="対象外",M11="証憑保留",M11="精算済",M11="未精算"),0,1))))</f>
        <v>0</v>
      </c>
    </row>
    <row r="12" customFormat="false" ht="32" hidden="false" customHeight="true" outlineLevel="0" collapsed="false">
      <c r="A12" s="9" t="s">
        <v>57</v>
      </c>
      <c r="B12" s="3" t="n">
        <v>46307</v>
      </c>
      <c r="C12" s="10" t="s">
        <v>37</v>
      </c>
      <c r="D12" s="10" t="s">
        <v>58</v>
      </c>
      <c r="E12" s="11" t="s">
        <v>39</v>
      </c>
      <c r="F12" s="11" t="s">
        <v>40</v>
      </c>
      <c r="G12" s="12" t="n">
        <v>1600</v>
      </c>
      <c r="H12" s="11" t="s">
        <v>41</v>
      </c>
      <c r="I12" s="11" t="s">
        <v>59</v>
      </c>
      <c r="J12" s="3"/>
      <c r="K12" s="1" t="str">
        <f aca="false">IF(COUNTA(A12:J12)=0,"",IF(NOT(AND(ISTEXT(A12),LEN(A12)=8,EXACT(LEFT(A12,4),"EXP-"),ISNUMBER(FIND(MID(A12,5,1)&amp;"x","0x1x2x3x4x5x6x7x8x9x")),ISNUMBER(FIND(MID(A12,6,1)&amp;"x","0x1x2x3x4x5x6x7x8x9x")),ISNUMBER(FIND(MID(A12,7,1)&amp;"x","0x1x2x3x4x5x6x7x8x9x")),ISNUMBER(FIND(MID(A12,8,1)&amp;"x","0x1x2x3x4x5x6x7x8x9x")))),"IDはEXP-と半角数字4桁",IF(COUNTIFS($A$8:$A$57,A12)&gt;1,"支出IDが重複",IF(NOT(AND(ISNUMBER(B12),B12&gt;=43831,B12&lt;=73050,B12=INT(B12))),"支出日を確認",IF(NOT(AND(ISTEXT(C12),LEN(TRIM(C12))&gt;0,LEN(C12)&lt;=20,EXACT(CLEAN(C12),C12))),"支払先20文字以内",IF(NOT(AND(ISTEXT(D12),LEN(TRIM(D12))&gt;0,LEN(D12)&lt;=24,EXACT(CLEAN(D12),D12))),"内容24文字以内",IF(NOT(OR(E12="交通費",E12="消耗品費",E12="通信費",E12="その他")),"費目を選択",IF(NOT(OR(F12="本人立替",F12="会社払い")),"支払者を選択",IF(NOT(AND(ISNUMBER(G12),G12&gt;=0,G12&lt;=1000000000,G12=INT(G12))),"税込支出を確認",IF(NOT(OR(H12="対象",H12="対象外")),"精算対象を選択",IF(NOT(OR(I12="確認済",I12="要確認")),"証憑状態を選択",IF(AND(F12="会社払い",H12&lt;&gt;"対象外"),"会社払いは対象外",IF(AND(J12&lt;&gt;"",NOT(AND(AND(ISNUMBER(J12),J12&gt;=43831,J12&lt;=73050,J12=INT(J12)),J12&gt;=B12))),"精算日を確認",IF(AND(J12&lt;&gt;"",OR(F12&lt;&gt;"本人立替",H12&lt;&gt;"対象",I12&lt;&gt;"確認済")),"精算日の前提を確認","確認済み"))))))))))))))</f>
        <v>確認済み</v>
      </c>
      <c r="L12" s="1" t="n">
        <f aca="false">IF(K12="","",IF(K12="確認済み",0,1))</f>
        <v>0</v>
      </c>
      <c r="M12" s="1" t="str">
        <f aca="false">IF(K12="","",IF(L12&lt;&gt;0,"入力を確認",IF(精算一覧!$I$3&lt;&gt;0,"期間を確認",IF(OR(B12&lt;精算一覧!$B$3,B12&gt;精算一覧!$E$3,B12&gt;精算一覧!$H$3),"期間外",IF(F12="会社払い","会社払い",IF(H12="対象外","対象外",IF(I12="要確認","証憑保留",IF(AND(J12&lt;&gt;"",J12&lt;=精算一覧!$H$3),"精算済","未精算"))))))))</f>
        <v>証憑保留</v>
      </c>
      <c r="N12" s="0" t="n">
        <f aca="false">IF(K12="","",IF(L12&lt;&gt;0,0,IF(精算一覧!$I$3&lt;&gt;0,0,IF(OR(M12="期間外",M12="会社払い",M12="対象外",M12="証憑保留",M12="精算済",M12="未精算"),0,1))))</f>
        <v>0</v>
      </c>
    </row>
    <row r="13" customFormat="false" ht="32" hidden="false" customHeight="true" outlineLevel="0" collapsed="false">
      <c r="A13" s="9" t="s">
        <v>60</v>
      </c>
      <c r="B13" s="3" t="n">
        <v>46311</v>
      </c>
      <c r="C13" s="10" t="s">
        <v>44</v>
      </c>
      <c r="D13" s="10" t="s">
        <v>61</v>
      </c>
      <c r="E13" s="11" t="s">
        <v>46</v>
      </c>
      <c r="F13" s="11" t="s">
        <v>40</v>
      </c>
      <c r="G13" s="12" t="n">
        <v>2000</v>
      </c>
      <c r="H13" s="11" t="s">
        <v>41</v>
      </c>
      <c r="I13" s="11" t="s">
        <v>42</v>
      </c>
      <c r="J13" s="3"/>
      <c r="K13" s="1" t="str">
        <f aca="false">IF(COUNTA(A13:J13)=0,"",IF(NOT(AND(ISTEXT(A13),LEN(A13)=8,EXACT(LEFT(A13,4),"EXP-"),ISNUMBER(FIND(MID(A13,5,1)&amp;"x","0x1x2x3x4x5x6x7x8x9x")),ISNUMBER(FIND(MID(A13,6,1)&amp;"x","0x1x2x3x4x5x6x7x8x9x")),ISNUMBER(FIND(MID(A13,7,1)&amp;"x","0x1x2x3x4x5x6x7x8x9x")),ISNUMBER(FIND(MID(A13,8,1)&amp;"x","0x1x2x3x4x5x6x7x8x9x")))),"IDはEXP-と半角数字4桁",IF(COUNTIFS($A$8:$A$57,A13)&gt;1,"支出IDが重複",IF(NOT(AND(ISNUMBER(B13),B13&gt;=43831,B13&lt;=73050,B13=INT(B13))),"支出日を確認",IF(NOT(AND(ISTEXT(C13),LEN(TRIM(C13))&gt;0,LEN(C13)&lt;=20,EXACT(CLEAN(C13),C13))),"支払先20文字以内",IF(NOT(AND(ISTEXT(D13),LEN(TRIM(D13))&gt;0,LEN(D13)&lt;=24,EXACT(CLEAN(D13),D13))),"内容24文字以内",IF(NOT(OR(E13="交通費",E13="消耗品費",E13="通信費",E13="その他")),"費目を選択",IF(NOT(OR(F13="本人立替",F13="会社払い")),"支払者を選択",IF(NOT(AND(ISNUMBER(G13),G13&gt;=0,G13&lt;=1000000000,G13=INT(G13))),"税込支出を確認",IF(NOT(OR(H13="対象",H13="対象外")),"精算対象を選択",IF(NOT(OR(I13="確認済",I13="要確認")),"証憑状態を選択",IF(AND(F13="会社払い",H13&lt;&gt;"対象外"),"会社払いは対象外",IF(AND(J13&lt;&gt;"",NOT(AND(AND(ISNUMBER(J13),J13&gt;=43831,J13&lt;=73050,J13=INT(J13)),J13&gt;=B13))),"精算日を確認",IF(AND(J13&lt;&gt;"",OR(F13&lt;&gt;"本人立替",H13&lt;&gt;"対象",I13&lt;&gt;"確認済")),"精算日の前提を確認","確認済み"))))))))))))))</f>
        <v>確認済み</v>
      </c>
      <c r="L13" s="1" t="n">
        <f aca="false">IF(K13="","",IF(K13="確認済み",0,1))</f>
        <v>0</v>
      </c>
      <c r="M13" s="1" t="str">
        <f aca="false">IF(K13="","",IF(L13&lt;&gt;0,"入力を確認",IF(精算一覧!$I$3&lt;&gt;0,"期間を確認",IF(OR(B13&lt;精算一覧!$B$3,B13&gt;精算一覧!$E$3,B13&gt;精算一覧!$H$3),"期間外",IF(F13="会社払い","会社払い",IF(H13="対象外","対象外",IF(I13="要確認","証憑保留",IF(AND(J13&lt;&gt;"",J13&lt;=精算一覧!$H$3),"精算済","未精算"))))))))</f>
        <v>期間外</v>
      </c>
      <c r="N13" s="0" t="n">
        <f aca="false">IF(K13="","",IF(L13&lt;&gt;0,0,IF(精算一覧!$I$3&lt;&gt;0,0,IF(OR(M13="期間外",M13="会社払い",M13="対象外",M13="証憑保留",M13="精算済",M13="未精算"),0,1))))</f>
        <v>0</v>
      </c>
    </row>
    <row r="14" customFormat="false" ht="32" hidden="false" customHeight="true" outlineLevel="0" collapsed="false">
      <c r="A14" s="9" t="s">
        <v>62</v>
      </c>
      <c r="B14" s="3" t="n">
        <v>46295</v>
      </c>
      <c r="C14" s="10" t="s">
        <v>63</v>
      </c>
      <c r="D14" s="10" t="s">
        <v>64</v>
      </c>
      <c r="E14" s="11" t="s">
        <v>56</v>
      </c>
      <c r="F14" s="11" t="s">
        <v>40</v>
      </c>
      <c r="G14" s="12" t="n">
        <v>500</v>
      </c>
      <c r="H14" s="11" t="s">
        <v>41</v>
      </c>
      <c r="I14" s="11" t="s">
        <v>42</v>
      </c>
      <c r="J14" s="3"/>
      <c r="K14" s="1" t="str">
        <f aca="false">IF(COUNTA(A14:J14)=0,"",IF(NOT(AND(ISTEXT(A14),LEN(A14)=8,EXACT(LEFT(A14,4),"EXP-"),ISNUMBER(FIND(MID(A14,5,1)&amp;"x","0x1x2x3x4x5x6x7x8x9x")),ISNUMBER(FIND(MID(A14,6,1)&amp;"x","0x1x2x3x4x5x6x7x8x9x")),ISNUMBER(FIND(MID(A14,7,1)&amp;"x","0x1x2x3x4x5x6x7x8x9x")),ISNUMBER(FIND(MID(A14,8,1)&amp;"x","0x1x2x3x4x5x6x7x8x9x")))),"IDはEXP-と半角数字4桁",IF(COUNTIFS($A$8:$A$57,A14)&gt;1,"支出IDが重複",IF(NOT(AND(ISNUMBER(B14),B14&gt;=43831,B14&lt;=73050,B14=INT(B14))),"支出日を確認",IF(NOT(AND(ISTEXT(C14),LEN(TRIM(C14))&gt;0,LEN(C14)&lt;=20,EXACT(CLEAN(C14),C14))),"支払先20文字以内",IF(NOT(AND(ISTEXT(D14),LEN(TRIM(D14))&gt;0,LEN(D14)&lt;=24,EXACT(CLEAN(D14),D14))),"内容24文字以内",IF(NOT(OR(E14="交通費",E14="消耗品費",E14="通信費",E14="その他")),"費目を選択",IF(NOT(OR(F14="本人立替",F14="会社払い")),"支払者を選択",IF(NOT(AND(ISNUMBER(G14),G14&gt;=0,G14&lt;=1000000000,G14=INT(G14))),"税込支出を確認",IF(NOT(OR(H14="対象",H14="対象外")),"精算対象を選択",IF(NOT(OR(I14="確認済",I14="要確認")),"証憑状態を選択",IF(AND(F14="会社払い",H14&lt;&gt;"対象外"),"会社払いは対象外",IF(AND(J14&lt;&gt;"",NOT(AND(AND(ISNUMBER(J14),J14&gt;=43831,J14&lt;=73050,J14=INT(J14)),J14&gt;=B14))),"精算日を確認",IF(AND(J14&lt;&gt;"",OR(F14&lt;&gt;"本人立替",H14&lt;&gt;"対象",I14&lt;&gt;"確認済")),"精算日の前提を確認","確認済み"))))))))))))))</f>
        <v>確認済み</v>
      </c>
      <c r="L14" s="1" t="n">
        <f aca="false">IF(K14="","",IF(K14="確認済み",0,1))</f>
        <v>0</v>
      </c>
      <c r="M14" s="1" t="str">
        <f aca="false">IF(K14="","",IF(L14&lt;&gt;0,"入力を確認",IF(精算一覧!$I$3&lt;&gt;0,"期間を確認",IF(OR(B14&lt;精算一覧!$B$3,B14&gt;精算一覧!$E$3,B14&gt;精算一覧!$H$3),"期間外",IF(F14="会社払い","会社払い",IF(H14="対象外","対象外",IF(I14="要確認","証憑保留",IF(AND(J14&lt;&gt;"",J14&lt;=精算一覧!$H$3),"精算済","未精算"))))))))</f>
        <v>期間外</v>
      </c>
      <c r="N14" s="0" t="n">
        <f aca="false">IF(K14="","",IF(L14&lt;&gt;0,0,IF(精算一覧!$I$3&lt;&gt;0,0,IF(OR(M14="期間外",M14="会社払い",M14="対象外",M14="証憑保留",M14="精算済",M14="未精算"),0,1))))</f>
        <v>0</v>
      </c>
    </row>
    <row r="15" customFormat="false" ht="32" hidden="false" customHeight="true" outlineLevel="0" collapsed="false">
      <c r="A15" s="9"/>
      <c r="B15" s="3"/>
      <c r="C15" s="10"/>
      <c r="D15" s="10"/>
      <c r="E15" s="11"/>
      <c r="F15" s="11"/>
      <c r="G15" s="12"/>
      <c r="H15" s="11"/>
      <c r="I15" s="11"/>
      <c r="J15" s="3"/>
      <c r="K15" s="1" t="str">
        <f aca="false">IF(COUNTA(A15:J15)=0,"",IF(NOT(AND(ISTEXT(A15),LEN(A15)=8,EXACT(LEFT(A15,4),"EXP-"),ISNUMBER(FIND(MID(A15,5,1)&amp;"x","0x1x2x3x4x5x6x7x8x9x")),ISNUMBER(FIND(MID(A15,6,1)&amp;"x","0x1x2x3x4x5x6x7x8x9x")),ISNUMBER(FIND(MID(A15,7,1)&amp;"x","0x1x2x3x4x5x6x7x8x9x")),ISNUMBER(FIND(MID(A15,8,1)&amp;"x","0x1x2x3x4x5x6x7x8x9x")))),"IDはEXP-と半角数字4桁",IF(COUNTIFS($A$8:$A$57,A15)&gt;1,"支出IDが重複",IF(NOT(AND(ISNUMBER(B15),B15&gt;=43831,B15&lt;=73050,B15=INT(B15))),"支出日を確認",IF(NOT(AND(ISTEXT(C15),LEN(TRIM(C15))&gt;0,LEN(C15)&lt;=20,EXACT(CLEAN(C15),C15))),"支払先20文字以内",IF(NOT(AND(ISTEXT(D15),LEN(TRIM(D15))&gt;0,LEN(D15)&lt;=24,EXACT(CLEAN(D15),D15))),"内容24文字以内",IF(NOT(OR(E15="交通費",E15="消耗品費",E15="通信費",E15="その他")),"費目を選択",IF(NOT(OR(F15="本人立替",F15="会社払い")),"支払者を選択",IF(NOT(AND(ISNUMBER(G15),G15&gt;=0,G15&lt;=1000000000,G15=INT(G15))),"税込支出を確認",IF(NOT(OR(H15="対象",H15="対象外")),"精算対象を選択",IF(NOT(OR(I15="確認済",I15="要確認")),"証憑状態を選択",IF(AND(F15="会社払い",H15&lt;&gt;"対象外"),"会社払いは対象外",IF(AND(J15&lt;&gt;"",NOT(AND(AND(ISNUMBER(J15),J15&gt;=43831,J15&lt;=73050,J15=INT(J15)),J15&gt;=B15))),"精算日を確認",IF(AND(J15&lt;&gt;"",OR(F15&lt;&gt;"本人立替",H15&lt;&gt;"対象",I15&lt;&gt;"確認済")),"精算日の前提を確認","確認済み"))))))))))))))</f>
        <v/>
      </c>
      <c r="L15" s="1" t="str">
        <f aca="false">IF(K15="","",IF(K15="確認済み",0,1))</f>
        <v/>
      </c>
      <c r="M15" s="1" t="str">
        <f aca="false">IF(K15="","",IF(L15&lt;&gt;0,"入力を確認",IF(精算一覧!$I$3&lt;&gt;0,"期間を確認",IF(OR(B15&lt;精算一覧!$B$3,B15&gt;精算一覧!$E$3,B15&gt;精算一覧!$H$3),"期間外",IF(F15="会社払い","会社払い",IF(H15="対象外","対象外",IF(I15="要確認","証憑保留",IF(AND(J15&lt;&gt;"",J15&lt;=精算一覧!$H$3),"精算済","未精算"))))))))</f>
        <v/>
      </c>
      <c r="N15" s="0" t="str">
        <f aca="false">IF(K15="","",IF(L15&lt;&gt;0,0,IF(精算一覧!$I$3&lt;&gt;0,0,IF(OR(M15="期間外",M15="会社払い",M15="対象外",M15="証憑保留",M15="精算済",M15="未精算"),0,1))))</f>
        <v/>
      </c>
    </row>
    <row r="16" customFormat="false" ht="32" hidden="false" customHeight="true" outlineLevel="0" collapsed="false">
      <c r="A16" s="9"/>
      <c r="B16" s="3"/>
      <c r="C16" s="10"/>
      <c r="D16" s="10"/>
      <c r="E16" s="11"/>
      <c r="F16" s="11"/>
      <c r="G16" s="12"/>
      <c r="H16" s="11"/>
      <c r="I16" s="11"/>
      <c r="J16" s="3"/>
      <c r="K16" s="1" t="str">
        <f aca="false">IF(COUNTA(A16:J16)=0,"",IF(NOT(AND(ISTEXT(A16),LEN(A16)=8,EXACT(LEFT(A16,4),"EXP-"),ISNUMBER(FIND(MID(A16,5,1)&amp;"x","0x1x2x3x4x5x6x7x8x9x")),ISNUMBER(FIND(MID(A16,6,1)&amp;"x","0x1x2x3x4x5x6x7x8x9x")),ISNUMBER(FIND(MID(A16,7,1)&amp;"x","0x1x2x3x4x5x6x7x8x9x")),ISNUMBER(FIND(MID(A16,8,1)&amp;"x","0x1x2x3x4x5x6x7x8x9x")))),"IDはEXP-と半角数字4桁",IF(COUNTIFS($A$8:$A$57,A16)&gt;1,"支出IDが重複",IF(NOT(AND(ISNUMBER(B16),B16&gt;=43831,B16&lt;=73050,B16=INT(B16))),"支出日を確認",IF(NOT(AND(ISTEXT(C16),LEN(TRIM(C16))&gt;0,LEN(C16)&lt;=20,EXACT(CLEAN(C16),C16))),"支払先20文字以内",IF(NOT(AND(ISTEXT(D16),LEN(TRIM(D16))&gt;0,LEN(D16)&lt;=24,EXACT(CLEAN(D16),D16))),"内容24文字以内",IF(NOT(OR(E16="交通費",E16="消耗品費",E16="通信費",E16="その他")),"費目を選択",IF(NOT(OR(F16="本人立替",F16="会社払い")),"支払者を選択",IF(NOT(AND(ISNUMBER(G16),G16&gt;=0,G16&lt;=1000000000,G16=INT(G16))),"税込支出を確認",IF(NOT(OR(H16="対象",H16="対象外")),"精算対象を選択",IF(NOT(OR(I16="確認済",I16="要確認")),"証憑状態を選択",IF(AND(F16="会社払い",H16&lt;&gt;"対象外"),"会社払いは対象外",IF(AND(J16&lt;&gt;"",NOT(AND(AND(ISNUMBER(J16),J16&gt;=43831,J16&lt;=73050,J16=INT(J16)),J16&gt;=B16))),"精算日を確認",IF(AND(J16&lt;&gt;"",OR(F16&lt;&gt;"本人立替",H16&lt;&gt;"対象",I16&lt;&gt;"確認済")),"精算日の前提を確認","確認済み"))))))))))))))</f>
        <v/>
      </c>
      <c r="L16" s="1" t="str">
        <f aca="false">IF(K16="","",IF(K16="確認済み",0,1))</f>
        <v/>
      </c>
      <c r="M16" s="1" t="str">
        <f aca="false">IF(K16="","",IF(L16&lt;&gt;0,"入力を確認",IF(精算一覧!$I$3&lt;&gt;0,"期間を確認",IF(OR(B16&lt;精算一覧!$B$3,B16&gt;精算一覧!$E$3,B16&gt;精算一覧!$H$3),"期間外",IF(F16="会社払い","会社払い",IF(H16="対象外","対象外",IF(I16="要確認","証憑保留",IF(AND(J16&lt;&gt;"",J16&lt;=精算一覧!$H$3),"精算済","未精算"))))))))</f>
        <v/>
      </c>
      <c r="N16" s="0" t="str">
        <f aca="false">IF(K16="","",IF(L16&lt;&gt;0,0,IF(精算一覧!$I$3&lt;&gt;0,0,IF(OR(M16="期間外",M16="会社払い",M16="対象外",M16="証憑保留",M16="精算済",M16="未精算"),0,1))))</f>
        <v/>
      </c>
    </row>
    <row r="17" customFormat="false" ht="32" hidden="false" customHeight="true" outlineLevel="0" collapsed="false">
      <c r="A17" s="9"/>
      <c r="B17" s="3"/>
      <c r="C17" s="10"/>
      <c r="D17" s="10"/>
      <c r="E17" s="11"/>
      <c r="F17" s="11"/>
      <c r="G17" s="12"/>
      <c r="H17" s="11"/>
      <c r="I17" s="11"/>
      <c r="J17" s="3"/>
      <c r="K17" s="1" t="str">
        <f aca="false">IF(COUNTA(A17:J17)=0,"",IF(NOT(AND(ISTEXT(A17),LEN(A17)=8,EXACT(LEFT(A17,4),"EXP-"),ISNUMBER(FIND(MID(A17,5,1)&amp;"x","0x1x2x3x4x5x6x7x8x9x")),ISNUMBER(FIND(MID(A17,6,1)&amp;"x","0x1x2x3x4x5x6x7x8x9x")),ISNUMBER(FIND(MID(A17,7,1)&amp;"x","0x1x2x3x4x5x6x7x8x9x")),ISNUMBER(FIND(MID(A17,8,1)&amp;"x","0x1x2x3x4x5x6x7x8x9x")))),"IDはEXP-と半角数字4桁",IF(COUNTIFS($A$8:$A$57,A17)&gt;1,"支出IDが重複",IF(NOT(AND(ISNUMBER(B17),B17&gt;=43831,B17&lt;=73050,B17=INT(B17))),"支出日を確認",IF(NOT(AND(ISTEXT(C17),LEN(TRIM(C17))&gt;0,LEN(C17)&lt;=20,EXACT(CLEAN(C17),C17))),"支払先20文字以内",IF(NOT(AND(ISTEXT(D17),LEN(TRIM(D17))&gt;0,LEN(D17)&lt;=24,EXACT(CLEAN(D17),D17))),"内容24文字以内",IF(NOT(OR(E17="交通費",E17="消耗品費",E17="通信費",E17="その他")),"費目を選択",IF(NOT(OR(F17="本人立替",F17="会社払い")),"支払者を選択",IF(NOT(AND(ISNUMBER(G17),G17&gt;=0,G17&lt;=1000000000,G17=INT(G17))),"税込支出を確認",IF(NOT(OR(H17="対象",H17="対象外")),"精算対象を選択",IF(NOT(OR(I17="確認済",I17="要確認")),"証憑状態を選択",IF(AND(F17="会社払い",H17&lt;&gt;"対象外"),"会社払いは対象外",IF(AND(J17&lt;&gt;"",NOT(AND(AND(ISNUMBER(J17),J17&gt;=43831,J17&lt;=73050,J17=INT(J17)),J17&gt;=B17))),"精算日を確認",IF(AND(J17&lt;&gt;"",OR(F17&lt;&gt;"本人立替",H17&lt;&gt;"対象",I17&lt;&gt;"確認済")),"精算日の前提を確認","確認済み"))))))))))))))</f>
        <v/>
      </c>
      <c r="L17" s="1" t="str">
        <f aca="false">IF(K17="","",IF(K17="確認済み",0,1))</f>
        <v/>
      </c>
      <c r="M17" s="1" t="str">
        <f aca="false">IF(K17="","",IF(L17&lt;&gt;0,"入力を確認",IF(精算一覧!$I$3&lt;&gt;0,"期間を確認",IF(OR(B17&lt;精算一覧!$B$3,B17&gt;精算一覧!$E$3,B17&gt;精算一覧!$H$3),"期間外",IF(F17="会社払い","会社払い",IF(H17="対象外","対象外",IF(I17="要確認","証憑保留",IF(AND(J17&lt;&gt;"",J17&lt;=精算一覧!$H$3),"精算済","未精算"))))))))</f>
        <v/>
      </c>
      <c r="N17" s="0" t="str">
        <f aca="false">IF(K17="","",IF(L17&lt;&gt;0,0,IF(精算一覧!$I$3&lt;&gt;0,0,IF(OR(M17="期間外",M17="会社払い",M17="対象外",M17="証憑保留",M17="精算済",M17="未精算"),0,1))))</f>
        <v/>
      </c>
    </row>
    <row r="18" customFormat="false" ht="32" hidden="false" customHeight="true" outlineLevel="0" collapsed="false">
      <c r="A18" s="9"/>
      <c r="B18" s="3"/>
      <c r="C18" s="10"/>
      <c r="D18" s="10"/>
      <c r="E18" s="11"/>
      <c r="F18" s="11"/>
      <c r="G18" s="12"/>
      <c r="H18" s="11"/>
      <c r="I18" s="11"/>
      <c r="J18" s="3"/>
      <c r="K18" s="1" t="str">
        <f aca="false">IF(COUNTA(A18:J18)=0,"",IF(NOT(AND(ISTEXT(A18),LEN(A18)=8,EXACT(LEFT(A18,4),"EXP-"),ISNUMBER(FIND(MID(A18,5,1)&amp;"x","0x1x2x3x4x5x6x7x8x9x")),ISNUMBER(FIND(MID(A18,6,1)&amp;"x","0x1x2x3x4x5x6x7x8x9x")),ISNUMBER(FIND(MID(A18,7,1)&amp;"x","0x1x2x3x4x5x6x7x8x9x")),ISNUMBER(FIND(MID(A18,8,1)&amp;"x","0x1x2x3x4x5x6x7x8x9x")))),"IDはEXP-と半角数字4桁",IF(COUNTIFS($A$8:$A$57,A18)&gt;1,"支出IDが重複",IF(NOT(AND(ISNUMBER(B18),B18&gt;=43831,B18&lt;=73050,B18=INT(B18))),"支出日を確認",IF(NOT(AND(ISTEXT(C18),LEN(TRIM(C18))&gt;0,LEN(C18)&lt;=20,EXACT(CLEAN(C18),C18))),"支払先20文字以内",IF(NOT(AND(ISTEXT(D18),LEN(TRIM(D18))&gt;0,LEN(D18)&lt;=24,EXACT(CLEAN(D18),D18))),"内容24文字以内",IF(NOT(OR(E18="交通費",E18="消耗品費",E18="通信費",E18="その他")),"費目を選択",IF(NOT(OR(F18="本人立替",F18="会社払い")),"支払者を選択",IF(NOT(AND(ISNUMBER(G18),G18&gt;=0,G18&lt;=1000000000,G18=INT(G18))),"税込支出を確認",IF(NOT(OR(H18="対象",H18="対象外")),"精算対象を選択",IF(NOT(OR(I18="確認済",I18="要確認")),"証憑状態を選択",IF(AND(F18="会社払い",H18&lt;&gt;"対象外"),"会社払いは対象外",IF(AND(J18&lt;&gt;"",NOT(AND(AND(ISNUMBER(J18),J18&gt;=43831,J18&lt;=73050,J18=INT(J18)),J18&gt;=B18))),"精算日を確認",IF(AND(J18&lt;&gt;"",OR(F18&lt;&gt;"本人立替",H18&lt;&gt;"対象",I18&lt;&gt;"確認済")),"精算日の前提を確認","確認済み"))))))))))))))</f>
        <v/>
      </c>
      <c r="L18" s="1" t="str">
        <f aca="false">IF(K18="","",IF(K18="確認済み",0,1))</f>
        <v/>
      </c>
      <c r="M18" s="1" t="str">
        <f aca="false">IF(K18="","",IF(L18&lt;&gt;0,"入力を確認",IF(精算一覧!$I$3&lt;&gt;0,"期間を確認",IF(OR(B18&lt;精算一覧!$B$3,B18&gt;精算一覧!$E$3,B18&gt;精算一覧!$H$3),"期間外",IF(F18="会社払い","会社払い",IF(H18="対象外","対象外",IF(I18="要確認","証憑保留",IF(AND(J18&lt;&gt;"",J18&lt;=精算一覧!$H$3),"精算済","未精算"))))))))</f>
        <v/>
      </c>
      <c r="N18" s="0" t="str">
        <f aca="false">IF(K18="","",IF(L18&lt;&gt;0,0,IF(精算一覧!$I$3&lt;&gt;0,0,IF(OR(M18="期間外",M18="会社払い",M18="対象外",M18="証憑保留",M18="精算済",M18="未精算"),0,1))))</f>
        <v/>
      </c>
    </row>
    <row r="19" customFormat="false" ht="32" hidden="false" customHeight="true" outlineLevel="0" collapsed="false">
      <c r="A19" s="9"/>
      <c r="B19" s="3"/>
      <c r="C19" s="10"/>
      <c r="D19" s="10"/>
      <c r="E19" s="11"/>
      <c r="F19" s="11"/>
      <c r="G19" s="12"/>
      <c r="H19" s="11"/>
      <c r="I19" s="11"/>
      <c r="J19" s="3"/>
      <c r="K19" s="1" t="str">
        <f aca="false">IF(COUNTA(A19:J19)=0,"",IF(NOT(AND(ISTEXT(A19),LEN(A19)=8,EXACT(LEFT(A19,4),"EXP-"),ISNUMBER(FIND(MID(A19,5,1)&amp;"x","0x1x2x3x4x5x6x7x8x9x")),ISNUMBER(FIND(MID(A19,6,1)&amp;"x","0x1x2x3x4x5x6x7x8x9x")),ISNUMBER(FIND(MID(A19,7,1)&amp;"x","0x1x2x3x4x5x6x7x8x9x")),ISNUMBER(FIND(MID(A19,8,1)&amp;"x","0x1x2x3x4x5x6x7x8x9x")))),"IDはEXP-と半角数字4桁",IF(COUNTIFS($A$8:$A$57,A19)&gt;1,"支出IDが重複",IF(NOT(AND(ISNUMBER(B19),B19&gt;=43831,B19&lt;=73050,B19=INT(B19))),"支出日を確認",IF(NOT(AND(ISTEXT(C19),LEN(TRIM(C19))&gt;0,LEN(C19)&lt;=20,EXACT(CLEAN(C19),C19))),"支払先20文字以内",IF(NOT(AND(ISTEXT(D19),LEN(TRIM(D19))&gt;0,LEN(D19)&lt;=24,EXACT(CLEAN(D19),D19))),"内容24文字以内",IF(NOT(OR(E19="交通費",E19="消耗品費",E19="通信費",E19="その他")),"費目を選択",IF(NOT(OR(F19="本人立替",F19="会社払い")),"支払者を選択",IF(NOT(AND(ISNUMBER(G19),G19&gt;=0,G19&lt;=1000000000,G19=INT(G19))),"税込支出を確認",IF(NOT(OR(H19="対象",H19="対象外")),"精算対象を選択",IF(NOT(OR(I19="確認済",I19="要確認")),"証憑状態を選択",IF(AND(F19="会社払い",H19&lt;&gt;"対象外"),"会社払いは対象外",IF(AND(J19&lt;&gt;"",NOT(AND(AND(ISNUMBER(J19),J19&gt;=43831,J19&lt;=73050,J19=INT(J19)),J19&gt;=B19))),"精算日を確認",IF(AND(J19&lt;&gt;"",OR(F19&lt;&gt;"本人立替",H19&lt;&gt;"対象",I19&lt;&gt;"確認済")),"精算日の前提を確認","確認済み"))))))))))))))</f>
        <v/>
      </c>
      <c r="L19" s="1" t="str">
        <f aca="false">IF(K19="","",IF(K19="確認済み",0,1))</f>
        <v/>
      </c>
      <c r="M19" s="1" t="str">
        <f aca="false">IF(K19="","",IF(L19&lt;&gt;0,"入力を確認",IF(精算一覧!$I$3&lt;&gt;0,"期間を確認",IF(OR(B19&lt;精算一覧!$B$3,B19&gt;精算一覧!$E$3,B19&gt;精算一覧!$H$3),"期間外",IF(F19="会社払い","会社払い",IF(H19="対象外","対象外",IF(I19="要確認","証憑保留",IF(AND(J19&lt;&gt;"",J19&lt;=精算一覧!$H$3),"精算済","未精算"))))))))</f>
        <v/>
      </c>
      <c r="N19" s="0" t="str">
        <f aca="false">IF(K19="","",IF(L19&lt;&gt;0,0,IF(精算一覧!$I$3&lt;&gt;0,0,IF(OR(M19="期間外",M19="会社払い",M19="対象外",M19="証憑保留",M19="精算済",M19="未精算"),0,1))))</f>
        <v/>
      </c>
    </row>
    <row r="20" customFormat="false" ht="32" hidden="false" customHeight="true" outlineLevel="0" collapsed="false">
      <c r="A20" s="9"/>
      <c r="B20" s="3"/>
      <c r="C20" s="10"/>
      <c r="D20" s="10"/>
      <c r="E20" s="11"/>
      <c r="F20" s="11"/>
      <c r="G20" s="12"/>
      <c r="H20" s="11"/>
      <c r="I20" s="11"/>
      <c r="J20" s="3"/>
      <c r="K20" s="1" t="str">
        <f aca="false">IF(COUNTA(A20:J20)=0,"",IF(NOT(AND(ISTEXT(A20),LEN(A20)=8,EXACT(LEFT(A20,4),"EXP-"),ISNUMBER(FIND(MID(A20,5,1)&amp;"x","0x1x2x3x4x5x6x7x8x9x")),ISNUMBER(FIND(MID(A20,6,1)&amp;"x","0x1x2x3x4x5x6x7x8x9x")),ISNUMBER(FIND(MID(A20,7,1)&amp;"x","0x1x2x3x4x5x6x7x8x9x")),ISNUMBER(FIND(MID(A20,8,1)&amp;"x","0x1x2x3x4x5x6x7x8x9x")))),"IDはEXP-と半角数字4桁",IF(COUNTIFS($A$8:$A$57,A20)&gt;1,"支出IDが重複",IF(NOT(AND(ISNUMBER(B20),B20&gt;=43831,B20&lt;=73050,B20=INT(B20))),"支出日を確認",IF(NOT(AND(ISTEXT(C20),LEN(TRIM(C20))&gt;0,LEN(C20)&lt;=20,EXACT(CLEAN(C20),C20))),"支払先20文字以内",IF(NOT(AND(ISTEXT(D20),LEN(TRIM(D20))&gt;0,LEN(D20)&lt;=24,EXACT(CLEAN(D20),D20))),"内容24文字以内",IF(NOT(OR(E20="交通費",E20="消耗品費",E20="通信費",E20="その他")),"費目を選択",IF(NOT(OR(F20="本人立替",F20="会社払い")),"支払者を選択",IF(NOT(AND(ISNUMBER(G20),G20&gt;=0,G20&lt;=1000000000,G20=INT(G20))),"税込支出を確認",IF(NOT(OR(H20="対象",H20="対象外")),"精算対象を選択",IF(NOT(OR(I20="確認済",I20="要確認")),"証憑状態を選択",IF(AND(F20="会社払い",H20&lt;&gt;"対象外"),"会社払いは対象外",IF(AND(J20&lt;&gt;"",NOT(AND(AND(ISNUMBER(J20),J20&gt;=43831,J20&lt;=73050,J20=INT(J20)),J20&gt;=B20))),"精算日を確認",IF(AND(J20&lt;&gt;"",OR(F20&lt;&gt;"本人立替",H20&lt;&gt;"対象",I20&lt;&gt;"確認済")),"精算日の前提を確認","確認済み"))))))))))))))</f>
        <v/>
      </c>
      <c r="L20" s="1" t="str">
        <f aca="false">IF(K20="","",IF(K20="確認済み",0,1))</f>
        <v/>
      </c>
      <c r="M20" s="1" t="str">
        <f aca="false">IF(K20="","",IF(L20&lt;&gt;0,"入力を確認",IF(精算一覧!$I$3&lt;&gt;0,"期間を確認",IF(OR(B20&lt;精算一覧!$B$3,B20&gt;精算一覧!$E$3,B20&gt;精算一覧!$H$3),"期間外",IF(F20="会社払い","会社払い",IF(H20="対象外","対象外",IF(I20="要確認","証憑保留",IF(AND(J20&lt;&gt;"",J20&lt;=精算一覧!$H$3),"精算済","未精算"))))))))</f>
        <v/>
      </c>
      <c r="N20" s="0" t="str">
        <f aca="false">IF(K20="","",IF(L20&lt;&gt;0,0,IF(精算一覧!$I$3&lt;&gt;0,0,IF(OR(M20="期間外",M20="会社払い",M20="対象外",M20="証憑保留",M20="精算済",M20="未精算"),0,1))))</f>
        <v/>
      </c>
    </row>
    <row r="21" customFormat="false" ht="32" hidden="false" customHeight="true" outlineLevel="0" collapsed="false">
      <c r="A21" s="9"/>
      <c r="B21" s="3"/>
      <c r="C21" s="10"/>
      <c r="D21" s="10"/>
      <c r="E21" s="11"/>
      <c r="F21" s="11"/>
      <c r="G21" s="12"/>
      <c r="H21" s="11"/>
      <c r="I21" s="11"/>
      <c r="J21" s="3"/>
      <c r="K21" s="1" t="str">
        <f aca="false">IF(COUNTA(A21:J21)=0,"",IF(NOT(AND(ISTEXT(A21),LEN(A21)=8,EXACT(LEFT(A21,4),"EXP-"),ISNUMBER(FIND(MID(A21,5,1)&amp;"x","0x1x2x3x4x5x6x7x8x9x")),ISNUMBER(FIND(MID(A21,6,1)&amp;"x","0x1x2x3x4x5x6x7x8x9x")),ISNUMBER(FIND(MID(A21,7,1)&amp;"x","0x1x2x3x4x5x6x7x8x9x")),ISNUMBER(FIND(MID(A21,8,1)&amp;"x","0x1x2x3x4x5x6x7x8x9x")))),"IDはEXP-と半角数字4桁",IF(COUNTIFS($A$8:$A$57,A21)&gt;1,"支出IDが重複",IF(NOT(AND(ISNUMBER(B21),B21&gt;=43831,B21&lt;=73050,B21=INT(B21))),"支出日を確認",IF(NOT(AND(ISTEXT(C21),LEN(TRIM(C21))&gt;0,LEN(C21)&lt;=20,EXACT(CLEAN(C21),C21))),"支払先20文字以内",IF(NOT(AND(ISTEXT(D21),LEN(TRIM(D21))&gt;0,LEN(D21)&lt;=24,EXACT(CLEAN(D21),D21))),"内容24文字以内",IF(NOT(OR(E21="交通費",E21="消耗品費",E21="通信費",E21="その他")),"費目を選択",IF(NOT(OR(F21="本人立替",F21="会社払い")),"支払者を選択",IF(NOT(AND(ISNUMBER(G21),G21&gt;=0,G21&lt;=1000000000,G21=INT(G21))),"税込支出を確認",IF(NOT(OR(H21="対象",H21="対象外")),"精算対象を選択",IF(NOT(OR(I21="確認済",I21="要確認")),"証憑状態を選択",IF(AND(F21="会社払い",H21&lt;&gt;"対象外"),"会社払いは対象外",IF(AND(J21&lt;&gt;"",NOT(AND(AND(ISNUMBER(J21),J21&gt;=43831,J21&lt;=73050,J21=INT(J21)),J21&gt;=B21))),"精算日を確認",IF(AND(J21&lt;&gt;"",OR(F21&lt;&gt;"本人立替",H21&lt;&gt;"対象",I21&lt;&gt;"確認済")),"精算日の前提を確認","確認済み"))))))))))))))</f>
        <v/>
      </c>
      <c r="L21" s="1" t="str">
        <f aca="false">IF(K21="","",IF(K21="確認済み",0,1))</f>
        <v/>
      </c>
      <c r="M21" s="1" t="str">
        <f aca="false">IF(K21="","",IF(L21&lt;&gt;0,"入力を確認",IF(精算一覧!$I$3&lt;&gt;0,"期間を確認",IF(OR(B21&lt;精算一覧!$B$3,B21&gt;精算一覧!$E$3,B21&gt;精算一覧!$H$3),"期間外",IF(F21="会社払い","会社払い",IF(H21="対象外","対象外",IF(I21="要確認","証憑保留",IF(AND(J21&lt;&gt;"",J21&lt;=精算一覧!$H$3),"精算済","未精算"))))))))</f>
        <v/>
      </c>
      <c r="N21" s="0" t="str">
        <f aca="false">IF(K21="","",IF(L21&lt;&gt;0,0,IF(精算一覧!$I$3&lt;&gt;0,0,IF(OR(M21="期間外",M21="会社払い",M21="対象外",M21="証憑保留",M21="精算済",M21="未精算"),0,1))))</f>
        <v/>
      </c>
    </row>
    <row r="22" customFormat="false" ht="32" hidden="false" customHeight="true" outlineLevel="0" collapsed="false">
      <c r="A22" s="9"/>
      <c r="B22" s="3"/>
      <c r="C22" s="10"/>
      <c r="D22" s="10"/>
      <c r="E22" s="11"/>
      <c r="F22" s="11"/>
      <c r="G22" s="12"/>
      <c r="H22" s="11"/>
      <c r="I22" s="11"/>
      <c r="J22" s="3"/>
      <c r="K22" s="1" t="str">
        <f aca="false">IF(COUNTA(A22:J22)=0,"",IF(NOT(AND(ISTEXT(A22),LEN(A22)=8,EXACT(LEFT(A22,4),"EXP-"),ISNUMBER(FIND(MID(A22,5,1)&amp;"x","0x1x2x3x4x5x6x7x8x9x")),ISNUMBER(FIND(MID(A22,6,1)&amp;"x","0x1x2x3x4x5x6x7x8x9x")),ISNUMBER(FIND(MID(A22,7,1)&amp;"x","0x1x2x3x4x5x6x7x8x9x")),ISNUMBER(FIND(MID(A22,8,1)&amp;"x","0x1x2x3x4x5x6x7x8x9x")))),"IDはEXP-と半角数字4桁",IF(COUNTIFS($A$8:$A$57,A22)&gt;1,"支出IDが重複",IF(NOT(AND(ISNUMBER(B22),B22&gt;=43831,B22&lt;=73050,B22=INT(B22))),"支出日を確認",IF(NOT(AND(ISTEXT(C22),LEN(TRIM(C22))&gt;0,LEN(C22)&lt;=20,EXACT(CLEAN(C22),C22))),"支払先20文字以内",IF(NOT(AND(ISTEXT(D22),LEN(TRIM(D22))&gt;0,LEN(D22)&lt;=24,EXACT(CLEAN(D22),D22))),"内容24文字以内",IF(NOT(OR(E22="交通費",E22="消耗品費",E22="通信費",E22="その他")),"費目を選択",IF(NOT(OR(F22="本人立替",F22="会社払い")),"支払者を選択",IF(NOT(AND(ISNUMBER(G22),G22&gt;=0,G22&lt;=1000000000,G22=INT(G22))),"税込支出を確認",IF(NOT(OR(H22="対象",H22="対象外")),"精算対象を選択",IF(NOT(OR(I22="確認済",I22="要確認")),"証憑状態を選択",IF(AND(F22="会社払い",H22&lt;&gt;"対象外"),"会社払いは対象外",IF(AND(J22&lt;&gt;"",NOT(AND(AND(ISNUMBER(J22),J22&gt;=43831,J22&lt;=73050,J22=INT(J22)),J22&gt;=B22))),"精算日を確認",IF(AND(J22&lt;&gt;"",OR(F22&lt;&gt;"本人立替",H22&lt;&gt;"対象",I22&lt;&gt;"確認済")),"精算日の前提を確認","確認済み"))))))))))))))</f>
        <v/>
      </c>
      <c r="L22" s="1" t="str">
        <f aca="false">IF(K22="","",IF(K22="確認済み",0,1))</f>
        <v/>
      </c>
      <c r="M22" s="1" t="str">
        <f aca="false">IF(K22="","",IF(L22&lt;&gt;0,"入力を確認",IF(精算一覧!$I$3&lt;&gt;0,"期間を確認",IF(OR(B22&lt;精算一覧!$B$3,B22&gt;精算一覧!$E$3,B22&gt;精算一覧!$H$3),"期間外",IF(F22="会社払い","会社払い",IF(H22="対象外","対象外",IF(I22="要確認","証憑保留",IF(AND(J22&lt;&gt;"",J22&lt;=精算一覧!$H$3),"精算済","未精算"))))))))</f>
        <v/>
      </c>
      <c r="N22" s="0" t="str">
        <f aca="false">IF(K22="","",IF(L22&lt;&gt;0,0,IF(精算一覧!$I$3&lt;&gt;0,0,IF(OR(M22="期間外",M22="会社払い",M22="対象外",M22="証憑保留",M22="精算済",M22="未精算"),0,1))))</f>
        <v/>
      </c>
    </row>
    <row r="23" customFormat="false" ht="32" hidden="false" customHeight="true" outlineLevel="0" collapsed="false">
      <c r="A23" s="9"/>
      <c r="B23" s="3"/>
      <c r="C23" s="10"/>
      <c r="D23" s="10"/>
      <c r="E23" s="11"/>
      <c r="F23" s="11"/>
      <c r="G23" s="12"/>
      <c r="H23" s="11"/>
      <c r="I23" s="11"/>
      <c r="J23" s="3"/>
      <c r="K23" s="1" t="str">
        <f aca="false">IF(COUNTA(A23:J23)=0,"",IF(NOT(AND(ISTEXT(A23),LEN(A23)=8,EXACT(LEFT(A23,4),"EXP-"),ISNUMBER(FIND(MID(A23,5,1)&amp;"x","0x1x2x3x4x5x6x7x8x9x")),ISNUMBER(FIND(MID(A23,6,1)&amp;"x","0x1x2x3x4x5x6x7x8x9x")),ISNUMBER(FIND(MID(A23,7,1)&amp;"x","0x1x2x3x4x5x6x7x8x9x")),ISNUMBER(FIND(MID(A23,8,1)&amp;"x","0x1x2x3x4x5x6x7x8x9x")))),"IDはEXP-と半角数字4桁",IF(COUNTIFS($A$8:$A$57,A23)&gt;1,"支出IDが重複",IF(NOT(AND(ISNUMBER(B23),B23&gt;=43831,B23&lt;=73050,B23=INT(B23))),"支出日を確認",IF(NOT(AND(ISTEXT(C23),LEN(TRIM(C23))&gt;0,LEN(C23)&lt;=20,EXACT(CLEAN(C23),C23))),"支払先20文字以内",IF(NOT(AND(ISTEXT(D23),LEN(TRIM(D23))&gt;0,LEN(D23)&lt;=24,EXACT(CLEAN(D23),D23))),"内容24文字以内",IF(NOT(OR(E23="交通費",E23="消耗品費",E23="通信費",E23="その他")),"費目を選択",IF(NOT(OR(F23="本人立替",F23="会社払い")),"支払者を選択",IF(NOT(AND(ISNUMBER(G23),G23&gt;=0,G23&lt;=1000000000,G23=INT(G23))),"税込支出を確認",IF(NOT(OR(H23="対象",H23="対象外")),"精算対象を選択",IF(NOT(OR(I23="確認済",I23="要確認")),"証憑状態を選択",IF(AND(F23="会社払い",H23&lt;&gt;"対象外"),"会社払いは対象外",IF(AND(J23&lt;&gt;"",NOT(AND(AND(ISNUMBER(J23),J23&gt;=43831,J23&lt;=73050,J23=INT(J23)),J23&gt;=B23))),"精算日を確認",IF(AND(J23&lt;&gt;"",OR(F23&lt;&gt;"本人立替",H23&lt;&gt;"対象",I23&lt;&gt;"確認済")),"精算日の前提を確認","確認済み"))))))))))))))</f>
        <v/>
      </c>
      <c r="L23" s="1" t="str">
        <f aca="false">IF(K23="","",IF(K23="確認済み",0,1))</f>
        <v/>
      </c>
      <c r="M23" s="1" t="str">
        <f aca="false">IF(K23="","",IF(L23&lt;&gt;0,"入力を確認",IF(精算一覧!$I$3&lt;&gt;0,"期間を確認",IF(OR(B23&lt;精算一覧!$B$3,B23&gt;精算一覧!$E$3,B23&gt;精算一覧!$H$3),"期間外",IF(F23="会社払い","会社払い",IF(H23="対象外","対象外",IF(I23="要確認","証憑保留",IF(AND(J23&lt;&gt;"",J23&lt;=精算一覧!$H$3),"精算済","未精算"))))))))</f>
        <v/>
      </c>
      <c r="N23" s="0" t="str">
        <f aca="false">IF(K23="","",IF(L23&lt;&gt;0,0,IF(精算一覧!$I$3&lt;&gt;0,0,IF(OR(M23="期間外",M23="会社払い",M23="対象外",M23="証憑保留",M23="精算済",M23="未精算"),0,1))))</f>
        <v/>
      </c>
    </row>
    <row r="24" customFormat="false" ht="32" hidden="false" customHeight="true" outlineLevel="0" collapsed="false">
      <c r="A24" s="9"/>
      <c r="B24" s="3"/>
      <c r="C24" s="10"/>
      <c r="D24" s="10"/>
      <c r="E24" s="11"/>
      <c r="F24" s="11"/>
      <c r="G24" s="12"/>
      <c r="H24" s="11"/>
      <c r="I24" s="11"/>
      <c r="J24" s="3"/>
      <c r="K24" s="1" t="str">
        <f aca="false">IF(COUNTA(A24:J24)=0,"",IF(NOT(AND(ISTEXT(A24),LEN(A24)=8,EXACT(LEFT(A24,4),"EXP-"),ISNUMBER(FIND(MID(A24,5,1)&amp;"x","0x1x2x3x4x5x6x7x8x9x")),ISNUMBER(FIND(MID(A24,6,1)&amp;"x","0x1x2x3x4x5x6x7x8x9x")),ISNUMBER(FIND(MID(A24,7,1)&amp;"x","0x1x2x3x4x5x6x7x8x9x")),ISNUMBER(FIND(MID(A24,8,1)&amp;"x","0x1x2x3x4x5x6x7x8x9x")))),"IDはEXP-と半角数字4桁",IF(COUNTIFS($A$8:$A$57,A24)&gt;1,"支出IDが重複",IF(NOT(AND(ISNUMBER(B24),B24&gt;=43831,B24&lt;=73050,B24=INT(B24))),"支出日を確認",IF(NOT(AND(ISTEXT(C24),LEN(TRIM(C24))&gt;0,LEN(C24)&lt;=20,EXACT(CLEAN(C24),C24))),"支払先20文字以内",IF(NOT(AND(ISTEXT(D24),LEN(TRIM(D24))&gt;0,LEN(D24)&lt;=24,EXACT(CLEAN(D24),D24))),"内容24文字以内",IF(NOT(OR(E24="交通費",E24="消耗品費",E24="通信費",E24="その他")),"費目を選択",IF(NOT(OR(F24="本人立替",F24="会社払い")),"支払者を選択",IF(NOT(AND(ISNUMBER(G24),G24&gt;=0,G24&lt;=1000000000,G24=INT(G24))),"税込支出を確認",IF(NOT(OR(H24="対象",H24="対象外")),"精算対象を選択",IF(NOT(OR(I24="確認済",I24="要確認")),"証憑状態を選択",IF(AND(F24="会社払い",H24&lt;&gt;"対象外"),"会社払いは対象外",IF(AND(J24&lt;&gt;"",NOT(AND(AND(ISNUMBER(J24),J24&gt;=43831,J24&lt;=73050,J24=INT(J24)),J24&gt;=B24))),"精算日を確認",IF(AND(J24&lt;&gt;"",OR(F24&lt;&gt;"本人立替",H24&lt;&gt;"対象",I24&lt;&gt;"確認済")),"精算日の前提を確認","確認済み"))))))))))))))</f>
        <v/>
      </c>
      <c r="L24" s="1" t="str">
        <f aca="false">IF(K24="","",IF(K24="確認済み",0,1))</f>
        <v/>
      </c>
      <c r="M24" s="1" t="str">
        <f aca="false">IF(K24="","",IF(L24&lt;&gt;0,"入力を確認",IF(精算一覧!$I$3&lt;&gt;0,"期間を確認",IF(OR(B24&lt;精算一覧!$B$3,B24&gt;精算一覧!$E$3,B24&gt;精算一覧!$H$3),"期間外",IF(F24="会社払い","会社払い",IF(H24="対象外","対象外",IF(I24="要確認","証憑保留",IF(AND(J24&lt;&gt;"",J24&lt;=精算一覧!$H$3),"精算済","未精算"))))))))</f>
        <v/>
      </c>
      <c r="N24" s="0" t="str">
        <f aca="false">IF(K24="","",IF(L24&lt;&gt;0,0,IF(精算一覧!$I$3&lt;&gt;0,0,IF(OR(M24="期間外",M24="会社払い",M24="対象外",M24="証憑保留",M24="精算済",M24="未精算"),0,1))))</f>
        <v/>
      </c>
    </row>
    <row r="25" customFormat="false" ht="32" hidden="false" customHeight="true" outlineLevel="0" collapsed="false">
      <c r="A25" s="9"/>
      <c r="B25" s="3"/>
      <c r="C25" s="10"/>
      <c r="D25" s="10"/>
      <c r="E25" s="11"/>
      <c r="F25" s="11"/>
      <c r="G25" s="12"/>
      <c r="H25" s="11"/>
      <c r="I25" s="11"/>
      <c r="J25" s="3"/>
      <c r="K25" s="1" t="str">
        <f aca="false">IF(COUNTA(A25:J25)=0,"",IF(NOT(AND(ISTEXT(A25),LEN(A25)=8,EXACT(LEFT(A25,4),"EXP-"),ISNUMBER(FIND(MID(A25,5,1)&amp;"x","0x1x2x3x4x5x6x7x8x9x")),ISNUMBER(FIND(MID(A25,6,1)&amp;"x","0x1x2x3x4x5x6x7x8x9x")),ISNUMBER(FIND(MID(A25,7,1)&amp;"x","0x1x2x3x4x5x6x7x8x9x")),ISNUMBER(FIND(MID(A25,8,1)&amp;"x","0x1x2x3x4x5x6x7x8x9x")))),"IDはEXP-と半角数字4桁",IF(COUNTIFS($A$8:$A$57,A25)&gt;1,"支出IDが重複",IF(NOT(AND(ISNUMBER(B25),B25&gt;=43831,B25&lt;=73050,B25=INT(B25))),"支出日を確認",IF(NOT(AND(ISTEXT(C25),LEN(TRIM(C25))&gt;0,LEN(C25)&lt;=20,EXACT(CLEAN(C25),C25))),"支払先20文字以内",IF(NOT(AND(ISTEXT(D25),LEN(TRIM(D25))&gt;0,LEN(D25)&lt;=24,EXACT(CLEAN(D25),D25))),"内容24文字以内",IF(NOT(OR(E25="交通費",E25="消耗品費",E25="通信費",E25="その他")),"費目を選択",IF(NOT(OR(F25="本人立替",F25="会社払い")),"支払者を選択",IF(NOT(AND(ISNUMBER(G25),G25&gt;=0,G25&lt;=1000000000,G25=INT(G25))),"税込支出を確認",IF(NOT(OR(H25="対象",H25="対象外")),"精算対象を選択",IF(NOT(OR(I25="確認済",I25="要確認")),"証憑状態を選択",IF(AND(F25="会社払い",H25&lt;&gt;"対象外"),"会社払いは対象外",IF(AND(J25&lt;&gt;"",NOT(AND(AND(ISNUMBER(J25),J25&gt;=43831,J25&lt;=73050,J25=INT(J25)),J25&gt;=B25))),"精算日を確認",IF(AND(J25&lt;&gt;"",OR(F25&lt;&gt;"本人立替",H25&lt;&gt;"対象",I25&lt;&gt;"確認済")),"精算日の前提を確認","確認済み"))))))))))))))</f>
        <v/>
      </c>
      <c r="L25" s="1" t="str">
        <f aca="false">IF(K25="","",IF(K25="確認済み",0,1))</f>
        <v/>
      </c>
      <c r="M25" s="1" t="str">
        <f aca="false">IF(K25="","",IF(L25&lt;&gt;0,"入力を確認",IF(精算一覧!$I$3&lt;&gt;0,"期間を確認",IF(OR(B25&lt;精算一覧!$B$3,B25&gt;精算一覧!$E$3,B25&gt;精算一覧!$H$3),"期間外",IF(F25="会社払い","会社払い",IF(H25="対象外","対象外",IF(I25="要確認","証憑保留",IF(AND(J25&lt;&gt;"",J25&lt;=精算一覧!$H$3),"精算済","未精算"))))))))</f>
        <v/>
      </c>
      <c r="N25" s="0" t="str">
        <f aca="false">IF(K25="","",IF(L25&lt;&gt;0,0,IF(精算一覧!$I$3&lt;&gt;0,0,IF(OR(M25="期間外",M25="会社払い",M25="対象外",M25="証憑保留",M25="精算済",M25="未精算"),0,1))))</f>
        <v/>
      </c>
    </row>
    <row r="26" customFormat="false" ht="32" hidden="false" customHeight="true" outlineLevel="0" collapsed="false">
      <c r="A26" s="9"/>
      <c r="B26" s="3"/>
      <c r="C26" s="10"/>
      <c r="D26" s="10"/>
      <c r="E26" s="11"/>
      <c r="F26" s="11"/>
      <c r="G26" s="12"/>
      <c r="H26" s="11"/>
      <c r="I26" s="11"/>
      <c r="J26" s="3"/>
      <c r="K26" s="1" t="str">
        <f aca="false">IF(COUNTA(A26:J26)=0,"",IF(NOT(AND(ISTEXT(A26),LEN(A26)=8,EXACT(LEFT(A26,4),"EXP-"),ISNUMBER(FIND(MID(A26,5,1)&amp;"x","0x1x2x3x4x5x6x7x8x9x")),ISNUMBER(FIND(MID(A26,6,1)&amp;"x","0x1x2x3x4x5x6x7x8x9x")),ISNUMBER(FIND(MID(A26,7,1)&amp;"x","0x1x2x3x4x5x6x7x8x9x")),ISNUMBER(FIND(MID(A26,8,1)&amp;"x","0x1x2x3x4x5x6x7x8x9x")))),"IDはEXP-と半角数字4桁",IF(COUNTIFS($A$8:$A$57,A26)&gt;1,"支出IDが重複",IF(NOT(AND(ISNUMBER(B26),B26&gt;=43831,B26&lt;=73050,B26=INT(B26))),"支出日を確認",IF(NOT(AND(ISTEXT(C26),LEN(TRIM(C26))&gt;0,LEN(C26)&lt;=20,EXACT(CLEAN(C26),C26))),"支払先20文字以内",IF(NOT(AND(ISTEXT(D26),LEN(TRIM(D26))&gt;0,LEN(D26)&lt;=24,EXACT(CLEAN(D26),D26))),"内容24文字以内",IF(NOT(OR(E26="交通費",E26="消耗品費",E26="通信費",E26="その他")),"費目を選択",IF(NOT(OR(F26="本人立替",F26="会社払い")),"支払者を選択",IF(NOT(AND(ISNUMBER(G26),G26&gt;=0,G26&lt;=1000000000,G26=INT(G26))),"税込支出を確認",IF(NOT(OR(H26="対象",H26="対象外")),"精算対象を選択",IF(NOT(OR(I26="確認済",I26="要確認")),"証憑状態を選択",IF(AND(F26="会社払い",H26&lt;&gt;"対象外"),"会社払いは対象外",IF(AND(J26&lt;&gt;"",NOT(AND(AND(ISNUMBER(J26),J26&gt;=43831,J26&lt;=73050,J26=INT(J26)),J26&gt;=B26))),"精算日を確認",IF(AND(J26&lt;&gt;"",OR(F26&lt;&gt;"本人立替",H26&lt;&gt;"対象",I26&lt;&gt;"確認済")),"精算日の前提を確認","確認済み"))))))))))))))</f>
        <v/>
      </c>
      <c r="L26" s="1" t="str">
        <f aca="false">IF(K26="","",IF(K26="確認済み",0,1))</f>
        <v/>
      </c>
      <c r="M26" s="1" t="str">
        <f aca="false">IF(K26="","",IF(L26&lt;&gt;0,"入力を確認",IF(精算一覧!$I$3&lt;&gt;0,"期間を確認",IF(OR(B26&lt;精算一覧!$B$3,B26&gt;精算一覧!$E$3,B26&gt;精算一覧!$H$3),"期間外",IF(F26="会社払い","会社払い",IF(H26="対象外","対象外",IF(I26="要確認","証憑保留",IF(AND(J26&lt;&gt;"",J26&lt;=精算一覧!$H$3),"精算済","未精算"))))))))</f>
        <v/>
      </c>
      <c r="N26" s="0" t="str">
        <f aca="false">IF(K26="","",IF(L26&lt;&gt;0,0,IF(精算一覧!$I$3&lt;&gt;0,0,IF(OR(M26="期間外",M26="会社払い",M26="対象外",M26="証憑保留",M26="精算済",M26="未精算"),0,1))))</f>
        <v/>
      </c>
    </row>
    <row r="27" customFormat="false" ht="32" hidden="false" customHeight="true" outlineLevel="0" collapsed="false">
      <c r="A27" s="9"/>
      <c r="B27" s="3"/>
      <c r="C27" s="10"/>
      <c r="D27" s="10"/>
      <c r="E27" s="11"/>
      <c r="F27" s="11"/>
      <c r="G27" s="12"/>
      <c r="H27" s="11"/>
      <c r="I27" s="11"/>
      <c r="J27" s="3"/>
      <c r="K27" s="1" t="str">
        <f aca="false">IF(COUNTA(A27:J27)=0,"",IF(NOT(AND(ISTEXT(A27),LEN(A27)=8,EXACT(LEFT(A27,4),"EXP-"),ISNUMBER(FIND(MID(A27,5,1)&amp;"x","0x1x2x3x4x5x6x7x8x9x")),ISNUMBER(FIND(MID(A27,6,1)&amp;"x","0x1x2x3x4x5x6x7x8x9x")),ISNUMBER(FIND(MID(A27,7,1)&amp;"x","0x1x2x3x4x5x6x7x8x9x")),ISNUMBER(FIND(MID(A27,8,1)&amp;"x","0x1x2x3x4x5x6x7x8x9x")))),"IDはEXP-と半角数字4桁",IF(COUNTIFS($A$8:$A$57,A27)&gt;1,"支出IDが重複",IF(NOT(AND(ISNUMBER(B27),B27&gt;=43831,B27&lt;=73050,B27=INT(B27))),"支出日を確認",IF(NOT(AND(ISTEXT(C27),LEN(TRIM(C27))&gt;0,LEN(C27)&lt;=20,EXACT(CLEAN(C27),C27))),"支払先20文字以内",IF(NOT(AND(ISTEXT(D27),LEN(TRIM(D27))&gt;0,LEN(D27)&lt;=24,EXACT(CLEAN(D27),D27))),"内容24文字以内",IF(NOT(OR(E27="交通費",E27="消耗品費",E27="通信費",E27="その他")),"費目を選択",IF(NOT(OR(F27="本人立替",F27="会社払い")),"支払者を選択",IF(NOT(AND(ISNUMBER(G27),G27&gt;=0,G27&lt;=1000000000,G27=INT(G27))),"税込支出を確認",IF(NOT(OR(H27="対象",H27="対象外")),"精算対象を選択",IF(NOT(OR(I27="確認済",I27="要確認")),"証憑状態を選択",IF(AND(F27="会社払い",H27&lt;&gt;"対象外"),"会社払いは対象外",IF(AND(J27&lt;&gt;"",NOT(AND(AND(ISNUMBER(J27),J27&gt;=43831,J27&lt;=73050,J27=INT(J27)),J27&gt;=B27))),"精算日を確認",IF(AND(J27&lt;&gt;"",OR(F27&lt;&gt;"本人立替",H27&lt;&gt;"対象",I27&lt;&gt;"確認済")),"精算日の前提を確認","確認済み"))))))))))))))</f>
        <v/>
      </c>
      <c r="L27" s="1" t="str">
        <f aca="false">IF(K27="","",IF(K27="確認済み",0,1))</f>
        <v/>
      </c>
      <c r="M27" s="1" t="str">
        <f aca="false">IF(K27="","",IF(L27&lt;&gt;0,"入力を確認",IF(精算一覧!$I$3&lt;&gt;0,"期間を確認",IF(OR(B27&lt;精算一覧!$B$3,B27&gt;精算一覧!$E$3,B27&gt;精算一覧!$H$3),"期間外",IF(F27="会社払い","会社払い",IF(H27="対象外","対象外",IF(I27="要確認","証憑保留",IF(AND(J27&lt;&gt;"",J27&lt;=精算一覧!$H$3),"精算済","未精算"))))))))</f>
        <v/>
      </c>
      <c r="N27" s="0" t="str">
        <f aca="false">IF(K27="","",IF(L27&lt;&gt;0,0,IF(精算一覧!$I$3&lt;&gt;0,0,IF(OR(M27="期間外",M27="会社払い",M27="対象外",M27="証憑保留",M27="精算済",M27="未精算"),0,1))))</f>
        <v/>
      </c>
    </row>
    <row r="28" customFormat="false" ht="32" hidden="false" customHeight="true" outlineLevel="0" collapsed="false">
      <c r="A28" s="9"/>
      <c r="B28" s="3"/>
      <c r="C28" s="10"/>
      <c r="D28" s="10"/>
      <c r="E28" s="11"/>
      <c r="F28" s="11"/>
      <c r="G28" s="12"/>
      <c r="H28" s="11"/>
      <c r="I28" s="11"/>
      <c r="J28" s="3"/>
      <c r="K28" s="1" t="str">
        <f aca="false">IF(COUNTA(A28:J28)=0,"",IF(NOT(AND(ISTEXT(A28),LEN(A28)=8,EXACT(LEFT(A28,4),"EXP-"),ISNUMBER(FIND(MID(A28,5,1)&amp;"x","0x1x2x3x4x5x6x7x8x9x")),ISNUMBER(FIND(MID(A28,6,1)&amp;"x","0x1x2x3x4x5x6x7x8x9x")),ISNUMBER(FIND(MID(A28,7,1)&amp;"x","0x1x2x3x4x5x6x7x8x9x")),ISNUMBER(FIND(MID(A28,8,1)&amp;"x","0x1x2x3x4x5x6x7x8x9x")))),"IDはEXP-と半角数字4桁",IF(COUNTIFS($A$8:$A$57,A28)&gt;1,"支出IDが重複",IF(NOT(AND(ISNUMBER(B28),B28&gt;=43831,B28&lt;=73050,B28=INT(B28))),"支出日を確認",IF(NOT(AND(ISTEXT(C28),LEN(TRIM(C28))&gt;0,LEN(C28)&lt;=20,EXACT(CLEAN(C28),C28))),"支払先20文字以内",IF(NOT(AND(ISTEXT(D28),LEN(TRIM(D28))&gt;0,LEN(D28)&lt;=24,EXACT(CLEAN(D28),D28))),"内容24文字以内",IF(NOT(OR(E28="交通費",E28="消耗品費",E28="通信費",E28="その他")),"費目を選択",IF(NOT(OR(F28="本人立替",F28="会社払い")),"支払者を選択",IF(NOT(AND(ISNUMBER(G28),G28&gt;=0,G28&lt;=1000000000,G28=INT(G28))),"税込支出を確認",IF(NOT(OR(H28="対象",H28="対象外")),"精算対象を選択",IF(NOT(OR(I28="確認済",I28="要確認")),"証憑状態を選択",IF(AND(F28="会社払い",H28&lt;&gt;"対象外"),"会社払いは対象外",IF(AND(J28&lt;&gt;"",NOT(AND(AND(ISNUMBER(J28),J28&gt;=43831,J28&lt;=73050,J28=INT(J28)),J28&gt;=B28))),"精算日を確認",IF(AND(J28&lt;&gt;"",OR(F28&lt;&gt;"本人立替",H28&lt;&gt;"対象",I28&lt;&gt;"確認済")),"精算日の前提を確認","確認済み"))))))))))))))</f>
        <v/>
      </c>
      <c r="L28" s="1" t="str">
        <f aca="false">IF(K28="","",IF(K28="確認済み",0,1))</f>
        <v/>
      </c>
      <c r="M28" s="1" t="str">
        <f aca="false">IF(K28="","",IF(L28&lt;&gt;0,"入力を確認",IF(精算一覧!$I$3&lt;&gt;0,"期間を確認",IF(OR(B28&lt;精算一覧!$B$3,B28&gt;精算一覧!$E$3,B28&gt;精算一覧!$H$3),"期間外",IF(F28="会社払い","会社払い",IF(H28="対象外","対象外",IF(I28="要確認","証憑保留",IF(AND(J28&lt;&gt;"",J28&lt;=精算一覧!$H$3),"精算済","未精算"))))))))</f>
        <v/>
      </c>
      <c r="N28" s="0" t="str">
        <f aca="false">IF(K28="","",IF(L28&lt;&gt;0,0,IF(精算一覧!$I$3&lt;&gt;0,0,IF(OR(M28="期間外",M28="会社払い",M28="対象外",M28="証憑保留",M28="精算済",M28="未精算"),0,1))))</f>
        <v/>
      </c>
    </row>
    <row r="29" customFormat="false" ht="32" hidden="false" customHeight="true" outlineLevel="0" collapsed="false">
      <c r="A29" s="9"/>
      <c r="B29" s="3"/>
      <c r="C29" s="10"/>
      <c r="D29" s="10"/>
      <c r="E29" s="11"/>
      <c r="F29" s="11"/>
      <c r="G29" s="12"/>
      <c r="H29" s="11"/>
      <c r="I29" s="11"/>
      <c r="J29" s="3"/>
      <c r="K29" s="1" t="str">
        <f aca="false">IF(COUNTA(A29:J29)=0,"",IF(NOT(AND(ISTEXT(A29),LEN(A29)=8,EXACT(LEFT(A29,4),"EXP-"),ISNUMBER(FIND(MID(A29,5,1)&amp;"x","0x1x2x3x4x5x6x7x8x9x")),ISNUMBER(FIND(MID(A29,6,1)&amp;"x","0x1x2x3x4x5x6x7x8x9x")),ISNUMBER(FIND(MID(A29,7,1)&amp;"x","0x1x2x3x4x5x6x7x8x9x")),ISNUMBER(FIND(MID(A29,8,1)&amp;"x","0x1x2x3x4x5x6x7x8x9x")))),"IDはEXP-と半角数字4桁",IF(COUNTIFS($A$8:$A$57,A29)&gt;1,"支出IDが重複",IF(NOT(AND(ISNUMBER(B29),B29&gt;=43831,B29&lt;=73050,B29=INT(B29))),"支出日を確認",IF(NOT(AND(ISTEXT(C29),LEN(TRIM(C29))&gt;0,LEN(C29)&lt;=20,EXACT(CLEAN(C29),C29))),"支払先20文字以内",IF(NOT(AND(ISTEXT(D29),LEN(TRIM(D29))&gt;0,LEN(D29)&lt;=24,EXACT(CLEAN(D29),D29))),"内容24文字以内",IF(NOT(OR(E29="交通費",E29="消耗品費",E29="通信費",E29="その他")),"費目を選択",IF(NOT(OR(F29="本人立替",F29="会社払い")),"支払者を選択",IF(NOT(AND(ISNUMBER(G29),G29&gt;=0,G29&lt;=1000000000,G29=INT(G29))),"税込支出を確認",IF(NOT(OR(H29="対象",H29="対象外")),"精算対象を選択",IF(NOT(OR(I29="確認済",I29="要確認")),"証憑状態を選択",IF(AND(F29="会社払い",H29&lt;&gt;"対象外"),"会社払いは対象外",IF(AND(J29&lt;&gt;"",NOT(AND(AND(ISNUMBER(J29),J29&gt;=43831,J29&lt;=73050,J29=INT(J29)),J29&gt;=B29))),"精算日を確認",IF(AND(J29&lt;&gt;"",OR(F29&lt;&gt;"本人立替",H29&lt;&gt;"対象",I29&lt;&gt;"確認済")),"精算日の前提を確認","確認済み"))))))))))))))</f>
        <v/>
      </c>
      <c r="L29" s="1" t="str">
        <f aca="false">IF(K29="","",IF(K29="確認済み",0,1))</f>
        <v/>
      </c>
      <c r="M29" s="1" t="str">
        <f aca="false">IF(K29="","",IF(L29&lt;&gt;0,"入力を確認",IF(精算一覧!$I$3&lt;&gt;0,"期間を確認",IF(OR(B29&lt;精算一覧!$B$3,B29&gt;精算一覧!$E$3,B29&gt;精算一覧!$H$3),"期間外",IF(F29="会社払い","会社払い",IF(H29="対象外","対象外",IF(I29="要確認","証憑保留",IF(AND(J29&lt;&gt;"",J29&lt;=精算一覧!$H$3),"精算済","未精算"))))))))</f>
        <v/>
      </c>
      <c r="N29" s="0" t="str">
        <f aca="false">IF(K29="","",IF(L29&lt;&gt;0,0,IF(精算一覧!$I$3&lt;&gt;0,0,IF(OR(M29="期間外",M29="会社払い",M29="対象外",M29="証憑保留",M29="精算済",M29="未精算"),0,1))))</f>
        <v/>
      </c>
    </row>
    <row r="30" customFormat="false" ht="32" hidden="false" customHeight="true" outlineLevel="0" collapsed="false">
      <c r="A30" s="9"/>
      <c r="B30" s="3"/>
      <c r="C30" s="10"/>
      <c r="D30" s="10"/>
      <c r="E30" s="11"/>
      <c r="F30" s="11"/>
      <c r="G30" s="12"/>
      <c r="H30" s="11"/>
      <c r="I30" s="11"/>
      <c r="J30" s="3"/>
      <c r="K30" s="1" t="str">
        <f aca="false">IF(COUNTA(A30:J30)=0,"",IF(NOT(AND(ISTEXT(A30),LEN(A30)=8,EXACT(LEFT(A30,4),"EXP-"),ISNUMBER(FIND(MID(A30,5,1)&amp;"x","0x1x2x3x4x5x6x7x8x9x")),ISNUMBER(FIND(MID(A30,6,1)&amp;"x","0x1x2x3x4x5x6x7x8x9x")),ISNUMBER(FIND(MID(A30,7,1)&amp;"x","0x1x2x3x4x5x6x7x8x9x")),ISNUMBER(FIND(MID(A30,8,1)&amp;"x","0x1x2x3x4x5x6x7x8x9x")))),"IDはEXP-と半角数字4桁",IF(COUNTIFS($A$8:$A$57,A30)&gt;1,"支出IDが重複",IF(NOT(AND(ISNUMBER(B30),B30&gt;=43831,B30&lt;=73050,B30=INT(B30))),"支出日を確認",IF(NOT(AND(ISTEXT(C30),LEN(TRIM(C30))&gt;0,LEN(C30)&lt;=20,EXACT(CLEAN(C30),C30))),"支払先20文字以内",IF(NOT(AND(ISTEXT(D30),LEN(TRIM(D30))&gt;0,LEN(D30)&lt;=24,EXACT(CLEAN(D30),D30))),"内容24文字以内",IF(NOT(OR(E30="交通費",E30="消耗品費",E30="通信費",E30="その他")),"費目を選択",IF(NOT(OR(F30="本人立替",F30="会社払い")),"支払者を選択",IF(NOT(AND(ISNUMBER(G30),G30&gt;=0,G30&lt;=1000000000,G30=INT(G30))),"税込支出を確認",IF(NOT(OR(H30="対象",H30="対象外")),"精算対象を選択",IF(NOT(OR(I30="確認済",I30="要確認")),"証憑状態を選択",IF(AND(F30="会社払い",H30&lt;&gt;"対象外"),"会社払いは対象外",IF(AND(J30&lt;&gt;"",NOT(AND(AND(ISNUMBER(J30),J30&gt;=43831,J30&lt;=73050,J30=INT(J30)),J30&gt;=B30))),"精算日を確認",IF(AND(J30&lt;&gt;"",OR(F30&lt;&gt;"本人立替",H30&lt;&gt;"対象",I30&lt;&gt;"確認済")),"精算日の前提を確認","確認済み"))))))))))))))</f>
        <v/>
      </c>
      <c r="L30" s="1" t="str">
        <f aca="false">IF(K30="","",IF(K30="確認済み",0,1))</f>
        <v/>
      </c>
      <c r="M30" s="1" t="str">
        <f aca="false">IF(K30="","",IF(L30&lt;&gt;0,"入力を確認",IF(精算一覧!$I$3&lt;&gt;0,"期間を確認",IF(OR(B30&lt;精算一覧!$B$3,B30&gt;精算一覧!$E$3,B30&gt;精算一覧!$H$3),"期間外",IF(F30="会社払い","会社払い",IF(H30="対象外","対象外",IF(I30="要確認","証憑保留",IF(AND(J30&lt;&gt;"",J30&lt;=精算一覧!$H$3),"精算済","未精算"))))))))</f>
        <v/>
      </c>
      <c r="N30" s="0" t="str">
        <f aca="false">IF(K30="","",IF(L30&lt;&gt;0,0,IF(精算一覧!$I$3&lt;&gt;0,0,IF(OR(M30="期間外",M30="会社払い",M30="対象外",M30="証憑保留",M30="精算済",M30="未精算"),0,1))))</f>
        <v/>
      </c>
    </row>
    <row r="31" customFormat="false" ht="32" hidden="false" customHeight="true" outlineLevel="0" collapsed="false">
      <c r="A31" s="9"/>
      <c r="B31" s="3"/>
      <c r="C31" s="10"/>
      <c r="D31" s="10"/>
      <c r="E31" s="11"/>
      <c r="F31" s="11"/>
      <c r="G31" s="12"/>
      <c r="H31" s="11"/>
      <c r="I31" s="11"/>
      <c r="J31" s="3"/>
      <c r="K31" s="1" t="str">
        <f aca="false">IF(COUNTA(A31:J31)=0,"",IF(NOT(AND(ISTEXT(A31),LEN(A31)=8,EXACT(LEFT(A31,4),"EXP-"),ISNUMBER(FIND(MID(A31,5,1)&amp;"x","0x1x2x3x4x5x6x7x8x9x")),ISNUMBER(FIND(MID(A31,6,1)&amp;"x","0x1x2x3x4x5x6x7x8x9x")),ISNUMBER(FIND(MID(A31,7,1)&amp;"x","0x1x2x3x4x5x6x7x8x9x")),ISNUMBER(FIND(MID(A31,8,1)&amp;"x","0x1x2x3x4x5x6x7x8x9x")))),"IDはEXP-と半角数字4桁",IF(COUNTIFS($A$8:$A$57,A31)&gt;1,"支出IDが重複",IF(NOT(AND(ISNUMBER(B31),B31&gt;=43831,B31&lt;=73050,B31=INT(B31))),"支出日を確認",IF(NOT(AND(ISTEXT(C31),LEN(TRIM(C31))&gt;0,LEN(C31)&lt;=20,EXACT(CLEAN(C31),C31))),"支払先20文字以内",IF(NOT(AND(ISTEXT(D31),LEN(TRIM(D31))&gt;0,LEN(D31)&lt;=24,EXACT(CLEAN(D31),D31))),"内容24文字以内",IF(NOT(OR(E31="交通費",E31="消耗品費",E31="通信費",E31="その他")),"費目を選択",IF(NOT(OR(F31="本人立替",F31="会社払い")),"支払者を選択",IF(NOT(AND(ISNUMBER(G31),G31&gt;=0,G31&lt;=1000000000,G31=INT(G31))),"税込支出を確認",IF(NOT(OR(H31="対象",H31="対象外")),"精算対象を選択",IF(NOT(OR(I31="確認済",I31="要確認")),"証憑状態を選択",IF(AND(F31="会社払い",H31&lt;&gt;"対象外"),"会社払いは対象外",IF(AND(J31&lt;&gt;"",NOT(AND(AND(ISNUMBER(J31),J31&gt;=43831,J31&lt;=73050,J31=INT(J31)),J31&gt;=B31))),"精算日を確認",IF(AND(J31&lt;&gt;"",OR(F31&lt;&gt;"本人立替",H31&lt;&gt;"対象",I31&lt;&gt;"確認済")),"精算日の前提を確認","確認済み"))))))))))))))</f>
        <v/>
      </c>
      <c r="L31" s="1" t="str">
        <f aca="false">IF(K31="","",IF(K31="確認済み",0,1))</f>
        <v/>
      </c>
      <c r="M31" s="1" t="str">
        <f aca="false">IF(K31="","",IF(L31&lt;&gt;0,"入力を確認",IF(精算一覧!$I$3&lt;&gt;0,"期間を確認",IF(OR(B31&lt;精算一覧!$B$3,B31&gt;精算一覧!$E$3,B31&gt;精算一覧!$H$3),"期間外",IF(F31="会社払い","会社払い",IF(H31="対象外","対象外",IF(I31="要確認","証憑保留",IF(AND(J31&lt;&gt;"",J31&lt;=精算一覧!$H$3),"精算済","未精算"))))))))</f>
        <v/>
      </c>
      <c r="N31" s="0" t="str">
        <f aca="false">IF(K31="","",IF(L31&lt;&gt;0,0,IF(精算一覧!$I$3&lt;&gt;0,0,IF(OR(M31="期間外",M31="会社払い",M31="対象外",M31="証憑保留",M31="精算済",M31="未精算"),0,1))))</f>
        <v/>
      </c>
    </row>
    <row r="32" customFormat="false" ht="32" hidden="false" customHeight="true" outlineLevel="0" collapsed="false">
      <c r="A32" s="9"/>
      <c r="B32" s="3"/>
      <c r="C32" s="10"/>
      <c r="D32" s="10"/>
      <c r="E32" s="11"/>
      <c r="F32" s="11"/>
      <c r="G32" s="12"/>
      <c r="H32" s="11"/>
      <c r="I32" s="11"/>
      <c r="J32" s="3"/>
      <c r="K32" s="1" t="str">
        <f aca="false">IF(COUNTA(A32:J32)=0,"",IF(NOT(AND(ISTEXT(A32),LEN(A32)=8,EXACT(LEFT(A32,4),"EXP-"),ISNUMBER(FIND(MID(A32,5,1)&amp;"x","0x1x2x3x4x5x6x7x8x9x")),ISNUMBER(FIND(MID(A32,6,1)&amp;"x","0x1x2x3x4x5x6x7x8x9x")),ISNUMBER(FIND(MID(A32,7,1)&amp;"x","0x1x2x3x4x5x6x7x8x9x")),ISNUMBER(FIND(MID(A32,8,1)&amp;"x","0x1x2x3x4x5x6x7x8x9x")))),"IDはEXP-と半角数字4桁",IF(COUNTIFS($A$8:$A$57,A32)&gt;1,"支出IDが重複",IF(NOT(AND(ISNUMBER(B32),B32&gt;=43831,B32&lt;=73050,B32=INT(B32))),"支出日を確認",IF(NOT(AND(ISTEXT(C32),LEN(TRIM(C32))&gt;0,LEN(C32)&lt;=20,EXACT(CLEAN(C32),C32))),"支払先20文字以内",IF(NOT(AND(ISTEXT(D32),LEN(TRIM(D32))&gt;0,LEN(D32)&lt;=24,EXACT(CLEAN(D32),D32))),"内容24文字以内",IF(NOT(OR(E32="交通費",E32="消耗品費",E32="通信費",E32="その他")),"費目を選択",IF(NOT(OR(F32="本人立替",F32="会社払い")),"支払者を選択",IF(NOT(AND(ISNUMBER(G32),G32&gt;=0,G32&lt;=1000000000,G32=INT(G32))),"税込支出を確認",IF(NOT(OR(H32="対象",H32="対象外")),"精算対象を選択",IF(NOT(OR(I32="確認済",I32="要確認")),"証憑状態を選択",IF(AND(F32="会社払い",H32&lt;&gt;"対象外"),"会社払いは対象外",IF(AND(J32&lt;&gt;"",NOT(AND(AND(ISNUMBER(J32),J32&gt;=43831,J32&lt;=73050,J32=INT(J32)),J32&gt;=B32))),"精算日を確認",IF(AND(J32&lt;&gt;"",OR(F32&lt;&gt;"本人立替",H32&lt;&gt;"対象",I32&lt;&gt;"確認済")),"精算日の前提を確認","確認済み"))))))))))))))</f>
        <v/>
      </c>
      <c r="L32" s="1" t="str">
        <f aca="false">IF(K32="","",IF(K32="確認済み",0,1))</f>
        <v/>
      </c>
      <c r="M32" s="1" t="str">
        <f aca="false">IF(K32="","",IF(L32&lt;&gt;0,"入力を確認",IF(精算一覧!$I$3&lt;&gt;0,"期間を確認",IF(OR(B32&lt;精算一覧!$B$3,B32&gt;精算一覧!$E$3,B32&gt;精算一覧!$H$3),"期間外",IF(F32="会社払い","会社払い",IF(H32="対象外","対象外",IF(I32="要確認","証憑保留",IF(AND(J32&lt;&gt;"",J32&lt;=精算一覧!$H$3),"精算済","未精算"))))))))</f>
        <v/>
      </c>
      <c r="N32" s="0" t="str">
        <f aca="false">IF(K32="","",IF(L32&lt;&gt;0,0,IF(精算一覧!$I$3&lt;&gt;0,0,IF(OR(M32="期間外",M32="会社払い",M32="対象外",M32="証憑保留",M32="精算済",M32="未精算"),0,1))))</f>
        <v/>
      </c>
    </row>
    <row r="33" customFormat="false" ht="32" hidden="false" customHeight="true" outlineLevel="0" collapsed="false">
      <c r="A33" s="9"/>
      <c r="B33" s="3"/>
      <c r="C33" s="10"/>
      <c r="D33" s="10"/>
      <c r="E33" s="11"/>
      <c r="F33" s="11"/>
      <c r="G33" s="12"/>
      <c r="H33" s="11"/>
      <c r="I33" s="11"/>
      <c r="J33" s="3"/>
      <c r="K33" s="1" t="str">
        <f aca="false">IF(COUNTA(A33:J33)=0,"",IF(NOT(AND(ISTEXT(A33),LEN(A33)=8,EXACT(LEFT(A33,4),"EXP-"),ISNUMBER(FIND(MID(A33,5,1)&amp;"x","0x1x2x3x4x5x6x7x8x9x")),ISNUMBER(FIND(MID(A33,6,1)&amp;"x","0x1x2x3x4x5x6x7x8x9x")),ISNUMBER(FIND(MID(A33,7,1)&amp;"x","0x1x2x3x4x5x6x7x8x9x")),ISNUMBER(FIND(MID(A33,8,1)&amp;"x","0x1x2x3x4x5x6x7x8x9x")))),"IDはEXP-と半角数字4桁",IF(COUNTIFS($A$8:$A$57,A33)&gt;1,"支出IDが重複",IF(NOT(AND(ISNUMBER(B33),B33&gt;=43831,B33&lt;=73050,B33=INT(B33))),"支出日を確認",IF(NOT(AND(ISTEXT(C33),LEN(TRIM(C33))&gt;0,LEN(C33)&lt;=20,EXACT(CLEAN(C33),C33))),"支払先20文字以内",IF(NOT(AND(ISTEXT(D33),LEN(TRIM(D33))&gt;0,LEN(D33)&lt;=24,EXACT(CLEAN(D33),D33))),"内容24文字以内",IF(NOT(OR(E33="交通費",E33="消耗品費",E33="通信費",E33="その他")),"費目を選択",IF(NOT(OR(F33="本人立替",F33="会社払い")),"支払者を選択",IF(NOT(AND(ISNUMBER(G33),G33&gt;=0,G33&lt;=1000000000,G33=INT(G33))),"税込支出を確認",IF(NOT(OR(H33="対象",H33="対象外")),"精算対象を選択",IF(NOT(OR(I33="確認済",I33="要確認")),"証憑状態を選択",IF(AND(F33="会社払い",H33&lt;&gt;"対象外"),"会社払いは対象外",IF(AND(J33&lt;&gt;"",NOT(AND(AND(ISNUMBER(J33),J33&gt;=43831,J33&lt;=73050,J33=INT(J33)),J33&gt;=B33))),"精算日を確認",IF(AND(J33&lt;&gt;"",OR(F33&lt;&gt;"本人立替",H33&lt;&gt;"対象",I33&lt;&gt;"確認済")),"精算日の前提を確認","確認済み"))))))))))))))</f>
        <v/>
      </c>
      <c r="L33" s="1" t="str">
        <f aca="false">IF(K33="","",IF(K33="確認済み",0,1))</f>
        <v/>
      </c>
      <c r="M33" s="1" t="str">
        <f aca="false">IF(K33="","",IF(L33&lt;&gt;0,"入力を確認",IF(精算一覧!$I$3&lt;&gt;0,"期間を確認",IF(OR(B33&lt;精算一覧!$B$3,B33&gt;精算一覧!$E$3,B33&gt;精算一覧!$H$3),"期間外",IF(F33="会社払い","会社払い",IF(H33="対象外","対象外",IF(I33="要確認","証憑保留",IF(AND(J33&lt;&gt;"",J33&lt;=精算一覧!$H$3),"精算済","未精算"))))))))</f>
        <v/>
      </c>
      <c r="N33" s="0" t="str">
        <f aca="false">IF(K33="","",IF(L33&lt;&gt;0,0,IF(精算一覧!$I$3&lt;&gt;0,0,IF(OR(M33="期間外",M33="会社払い",M33="対象外",M33="証憑保留",M33="精算済",M33="未精算"),0,1))))</f>
        <v/>
      </c>
    </row>
    <row r="34" customFormat="false" ht="32" hidden="false" customHeight="true" outlineLevel="0" collapsed="false">
      <c r="A34" s="9"/>
      <c r="B34" s="3"/>
      <c r="C34" s="10"/>
      <c r="D34" s="10"/>
      <c r="E34" s="11"/>
      <c r="F34" s="11"/>
      <c r="G34" s="12"/>
      <c r="H34" s="11"/>
      <c r="I34" s="11"/>
      <c r="J34" s="3"/>
      <c r="K34" s="1" t="str">
        <f aca="false">IF(COUNTA(A34:J34)=0,"",IF(NOT(AND(ISTEXT(A34),LEN(A34)=8,EXACT(LEFT(A34,4),"EXP-"),ISNUMBER(FIND(MID(A34,5,1)&amp;"x","0x1x2x3x4x5x6x7x8x9x")),ISNUMBER(FIND(MID(A34,6,1)&amp;"x","0x1x2x3x4x5x6x7x8x9x")),ISNUMBER(FIND(MID(A34,7,1)&amp;"x","0x1x2x3x4x5x6x7x8x9x")),ISNUMBER(FIND(MID(A34,8,1)&amp;"x","0x1x2x3x4x5x6x7x8x9x")))),"IDはEXP-と半角数字4桁",IF(COUNTIFS($A$8:$A$57,A34)&gt;1,"支出IDが重複",IF(NOT(AND(ISNUMBER(B34),B34&gt;=43831,B34&lt;=73050,B34=INT(B34))),"支出日を確認",IF(NOT(AND(ISTEXT(C34),LEN(TRIM(C34))&gt;0,LEN(C34)&lt;=20,EXACT(CLEAN(C34),C34))),"支払先20文字以内",IF(NOT(AND(ISTEXT(D34),LEN(TRIM(D34))&gt;0,LEN(D34)&lt;=24,EXACT(CLEAN(D34),D34))),"内容24文字以内",IF(NOT(OR(E34="交通費",E34="消耗品費",E34="通信費",E34="その他")),"費目を選択",IF(NOT(OR(F34="本人立替",F34="会社払い")),"支払者を選択",IF(NOT(AND(ISNUMBER(G34),G34&gt;=0,G34&lt;=1000000000,G34=INT(G34))),"税込支出を確認",IF(NOT(OR(H34="対象",H34="対象外")),"精算対象を選択",IF(NOT(OR(I34="確認済",I34="要確認")),"証憑状態を選択",IF(AND(F34="会社払い",H34&lt;&gt;"対象外"),"会社払いは対象外",IF(AND(J34&lt;&gt;"",NOT(AND(AND(ISNUMBER(J34),J34&gt;=43831,J34&lt;=73050,J34=INT(J34)),J34&gt;=B34))),"精算日を確認",IF(AND(J34&lt;&gt;"",OR(F34&lt;&gt;"本人立替",H34&lt;&gt;"対象",I34&lt;&gt;"確認済")),"精算日の前提を確認","確認済み"))))))))))))))</f>
        <v/>
      </c>
      <c r="L34" s="1" t="str">
        <f aca="false">IF(K34="","",IF(K34="確認済み",0,1))</f>
        <v/>
      </c>
      <c r="M34" s="1" t="str">
        <f aca="false">IF(K34="","",IF(L34&lt;&gt;0,"入力を確認",IF(精算一覧!$I$3&lt;&gt;0,"期間を確認",IF(OR(B34&lt;精算一覧!$B$3,B34&gt;精算一覧!$E$3,B34&gt;精算一覧!$H$3),"期間外",IF(F34="会社払い","会社払い",IF(H34="対象外","対象外",IF(I34="要確認","証憑保留",IF(AND(J34&lt;&gt;"",J34&lt;=精算一覧!$H$3),"精算済","未精算"))))))))</f>
        <v/>
      </c>
      <c r="N34" s="0" t="str">
        <f aca="false">IF(K34="","",IF(L34&lt;&gt;0,0,IF(精算一覧!$I$3&lt;&gt;0,0,IF(OR(M34="期間外",M34="会社払い",M34="対象外",M34="証憑保留",M34="精算済",M34="未精算"),0,1))))</f>
        <v/>
      </c>
    </row>
    <row r="35" customFormat="false" ht="32" hidden="false" customHeight="true" outlineLevel="0" collapsed="false">
      <c r="A35" s="9"/>
      <c r="B35" s="3"/>
      <c r="C35" s="10"/>
      <c r="D35" s="10"/>
      <c r="E35" s="11"/>
      <c r="F35" s="11"/>
      <c r="G35" s="12"/>
      <c r="H35" s="11"/>
      <c r="I35" s="11"/>
      <c r="J35" s="3"/>
      <c r="K35" s="1" t="str">
        <f aca="false">IF(COUNTA(A35:J35)=0,"",IF(NOT(AND(ISTEXT(A35),LEN(A35)=8,EXACT(LEFT(A35,4),"EXP-"),ISNUMBER(FIND(MID(A35,5,1)&amp;"x","0x1x2x3x4x5x6x7x8x9x")),ISNUMBER(FIND(MID(A35,6,1)&amp;"x","0x1x2x3x4x5x6x7x8x9x")),ISNUMBER(FIND(MID(A35,7,1)&amp;"x","0x1x2x3x4x5x6x7x8x9x")),ISNUMBER(FIND(MID(A35,8,1)&amp;"x","0x1x2x3x4x5x6x7x8x9x")))),"IDはEXP-と半角数字4桁",IF(COUNTIFS($A$8:$A$57,A35)&gt;1,"支出IDが重複",IF(NOT(AND(ISNUMBER(B35),B35&gt;=43831,B35&lt;=73050,B35=INT(B35))),"支出日を確認",IF(NOT(AND(ISTEXT(C35),LEN(TRIM(C35))&gt;0,LEN(C35)&lt;=20,EXACT(CLEAN(C35),C35))),"支払先20文字以内",IF(NOT(AND(ISTEXT(D35),LEN(TRIM(D35))&gt;0,LEN(D35)&lt;=24,EXACT(CLEAN(D35),D35))),"内容24文字以内",IF(NOT(OR(E35="交通費",E35="消耗品費",E35="通信費",E35="その他")),"費目を選択",IF(NOT(OR(F35="本人立替",F35="会社払い")),"支払者を選択",IF(NOT(AND(ISNUMBER(G35),G35&gt;=0,G35&lt;=1000000000,G35=INT(G35))),"税込支出を確認",IF(NOT(OR(H35="対象",H35="対象外")),"精算対象を選択",IF(NOT(OR(I35="確認済",I35="要確認")),"証憑状態を選択",IF(AND(F35="会社払い",H35&lt;&gt;"対象外"),"会社払いは対象外",IF(AND(J35&lt;&gt;"",NOT(AND(AND(ISNUMBER(J35),J35&gt;=43831,J35&lt;=73050,J35=INT(J35)),J35&gt;=B35))),"精算日を確認",IF(AND(J35&lt;&gt;"",OR(F35&lt;&gt;"本人立替",H35&lt;&gt;"対象",I35&lt;&gt;"確認済")),"精算日の前提を確認","確認済み"))))))))))))))</f>
        <v/>
      </c>
      <c r="L35" s="1" t="str">
        <f aca="false">IF(K35="","",IF(K35="確認済み",0,1))</f>
        <v/>
      </c>
      <c r="M35" s="1" t="str">
        <f aca="false">IF(K35="","",IF(L35&lt;&gt;0,"入力を確認",IF(精算一覧!$I$3&lt;&gt;0,"期間を確認",IF(OR(B35&lt;精算一覧!$B$3,B35&gt;精算一覧!$E$3,B35&gt;精算一覧!$H$3),"期間外",IF(F35="会社払い","会社払い",IF(H35="対象外","対象外",IF(I35="要確認","証憑保留",IF(AND(J35&lt;&gt;"",J35&lt;=精算一覧!$H$3),"精算済","未精算"))))))))</f>
        <v/>
      </c>
      <c r="N35" s="0" t="str">
        <f aca="false">IF(K35="","",IF(L35&lt;&gt;0,0,IF(精算一覧!$I$3&lt;&gt;0,0,IF(OR(M35="期間外",M35="会社払い",M35="対象外",M35="証憑保留",M35="精算済",M35="未精算"),0,1))))</f>
        <v/>
      </c>
    </row>
    <row r="36" customFormat="false" ht="32" hidden="false" customHeight="true" outlineLevel="0" collapsed="false">
      <c r="A36" s="9"/>
      <c r="B36" s="3"/>
      <c r="C36" s="10"/>
      <c r="D36" s="10"/>
      <c r="E36" s="11"/>
      <c r="F36" s="11"/>
      <c r="G36" s="12"/>
      <c r="H36" s="11"/>
      <c r="I36" s="11"/>
      <c r="J36" s="3"/>
      <c r="K36" s="1" t="str">
        <f aca="false">IF(COUNTA(A36:J36)=0,"",IF(NOT(AND(ISTEXT(A36),LEN(A36)=8,EXACT(LEFT(A36,4),"EXP-"),ISNUMBER(FIND(MID(A36,5,1)&amp;"x","0x1x2x3x4x5x6x7x8x9x")),ISNUMBER(FIND(MID(A36,6,1)&amp;"x","0x1x2x3x4x5x6x7x8x9x")),ISNUMBER(FIND(MID(A36,7,1)&amp;"x","0x1x2x3x4x5x6x7x8x9x")),ISNUMBER(FIND(MID(A36,8,1)&amp;"x","0x1x2x3x4x5x6x7x8x9x")))),"IDはEXP-と半角数字4桁",IF(COUNTIFS($A$8:$A$57,A36)&gt;1,"支出IDが重複",IF(NOT(AND(ISNUMBER(B36),B36&gt;=43831,B36&lt;=73050,B36=INT(B36))),"支出日を確認",IF(NOT(AND(ISTEXT(C36),LEN(TRIM(C36))&gt;0,LEN(C36)&lt;=20,EXACT(CLEAN(C36),C36))),"支払先20文字以内",IF(NOT(AND(ISTEXT(D36),LEN(TRIM(D36))&gt;0,LEN(D36)&lt;=24,EXACT(CLEAN(D36),D36))),"内容24文字以内",IF(NOT(OR(E36="交通費",E36="消耗品費",E36="通信費",E36="その他")),"費目を選択",IF(NOT(OR(F36="本人立替",F36="会社払い")),"支払者を選択",IF(NOT(AND(ISNUMBER(G36),G36&gt;=0,G36&lt;=1000000000,G36=INT(G36))),"税込支出を確認",IF(NOT(OR(H36="対象",H36="対象外")),"精算対象を選択",IF(NOT(OR(I36="確認済",I36="要確認")),"証憑状態を選択",IF(AND(F36="会社払い",H36&lt;&gt;"対象外"),"会社払いは対象外",IF(AND(J36&lt;&gt;"",NOT(AND(AND(ISNUMBER(J36),J36&gt;=43831,J36&lt;=73050,J36=INT(J36)),J36&gt;=B36))),"精算日を確認",IF(AND(J36&lt;&gt;"",OR(F36&lt;&gt;"本人立替",H36&lt;&gt;"対象",I36&lt;&gt;"確認済")),"精算日の前提を確認","確認済み"))))))))))))))</f>
        <v/>
      </c>
      <c r="L36" s="1" t="str">
        <f aca="false">IF(K36="","",IF(K36="確認済み",0,1))</f>
        <v/>
      </c>
      <c r="M36" s="1" t="str">
        <f aca="false">IF(K36="","",IF(L36&lt;&gt;0,"入力を確認",IF(精算一覧!$I$3&lt;&gt;0,"期間を確認",IF(OR(B36&lt;精算一覧!$B$3,B36&gt;精算一覧!$E$3,B36&gt;精算一覧!$H$3),"期間外",IF(F36="会社払い","会社払い",IF(H36="対象外","対象外",IF(I36="要確認","証憑保留",IF(AND(J36&lt;&gt;"",J36&lt;=精算一覧!$H$3),"精算済","未精算"))))))))</f>
        <v/>
      </c>
      <c r="N36" s="0" t="str">
        <f aca="false">IF(K36="","",IF(L36&lt;&gt;0,0,IF(精算一覧!$I$3&lt;&gt;0,0,IF(OR(M36="期間外",M36="会社払い",M36="対象外",M36="証憑保留",M36="精算済",M36="未精算"),0,1))))</f>
        <v/>
      </c>
    </row>
    <row r="37" customFormat="false" ht="32" hidden="false" customHeight="true" outlineLevel="0" collapsed="false">
      <c r="A37" s="9"/>
      <c r="B37" s="3"/>
      <c r="C37" s="10"/>
      <c r="D37" s="10"/>
      <c r="E37" s="11"/>
      <c r="F37" s="11"/>
      <c r="G37" s="12"/>
      <c r="H37" s="11"/>
      <c r="I37" s="11"/>
      <c r="J37" s="3"/>
      <c r="K37" s="1" t="str">
        <f aca="false">IF(COUNTA(A37:J37)=0,"",IF(NOT(AND(ISTEXT(A37),LEN(A37)=8,EXACT(LEFT(A37,4),"EXP-"),ISNUMBER(FIND(MID(A37,5,1)&amp;"x","0x1x2x3x4x5x6x7x8x9x")),ISNUMBER(FIND(MID(A37,6,1)&amp;"x","0x1x2x3x4x5x6x7x8x9x")),ISNUMBER(FIND(MID(A37,7,1)&amp;"x","0x1x2x3x4x5x6x7x8x9x")),ISNUMBER(FIND(MID(A37,8,1)&amp;"x","0x1x2x3x4x5x6x7x8x9x")))),"IDはEXP-と半角数字4桁",IF(COUNTIFS($A$8:$A$57,A37)&gt;1,"支出IDが重複",IF(NOT(AND(ISNUMBER(B37),B37&gt;=43831,B37&lt;=73050,B37=INT(B37))),"支出日を確認",IF(NOT(AND(ISTEXT(C37),LEN(TRIM(C37))&gt;0,LEN(C37)&lt;=20,EXACT(CLEAN(C37),C37))),"支払先20文字以内",IF(NOT(AND(ISTEXT(D37),LEN(TRIM(D37))&gt;0,LEN(D37)&lt;=24,EXACT(CLEAN(D37),D37))),"内容24文字以内",IF(NOT(OR(E37="交通費",E37="消耗品費",E37="通信費",E37="その他")),"費目を選択",IF(NOT(OR(F37="本人立替",F37="会社払い")),"支払者を選択",IF(NOT(AND(ISNUMBER(G37),G37&gt;=0,G37&lt;=1000000000,G37=INT(G37))),"税込支出を確認",IF(NOT(OR(H37="対象",H37="対象外")),"精算対象を選択",IF(NOT(OR(I37="確認済",I37="要確認")),"証憑状態を選択",IF(AND(F37="会社払い",H37&lt;&gt;"対象外"),"会社払いは対象外",IF(AND(J37&lt;&gt;"",NOT(AND(AND(ISNUMBER(J37),J37&gt;=43831,J37&lt;=73050,J37=INT(J37)),J37&gt;=B37))),"精算日を確認",IF(AND(J37&lt;&gt;"",OR(F37&lt;&gt;"本人立替",H37&lt;&gt;"対象",I37&lt;&gt;"確認済")),"精算日の前提を確認","確認済み"))))))))))))))</f>
        <v/>
      </c>
      <c r="L37" s="1" t="str">
        <f aca="false">IF(K37="","",IF(K37="確認済み",0,1))</f>
        <v/>
      </c>
      <c r="M37" s="1" t="str">
        <f aca="false">IF(K37="","",IF(L37&lt;&gt;0,"入力を確認",IF(精算一覧!$I$3&lt;&gt;0,"期間を確認",IF(OR(B37&lt;精算一覧!$B$3,B37&gt;精算一覧!$E$3,B37&gt;精算一覧!$H$3),"期間外",IF(F37="会社払い","会社払い",IF(H37="対象外","対象外",IF(I37="要確認","証憑保留",IF(AND(J37&lt;&gt;"",J37&lt;=精算一覧!$H$3),"精算済","未精算"))))))))</f>
        <v/>
      </c>
      <c r="N37" s="0" t="str">
        <f aca="false">IF(K37="","",IF(L37&lt;&gt;0,0,IF(精算一覧!$I$3&lt;&gt;0,0,IF(OR(M37="期間外",M37="会社払い",M37="対象外",M37="証憑保留",M37="精算済",M37="未精算"),0,1))))</f>
        <v/>
      </c>
    </row>
    <row r="38" customFormat="false" ht="32" hidden="false" customHeight="true" outlineLevel="0" collapsed="false">
      <c r="A38" s="9"/>
      <c r="B38" s="3"/>
      <c r="C38" s="10"/>
      <c r="D38" s="10"/>
      <c r="E38" s="11"/>
      <c r="F38" s="11"/>
      <c r="G38" s="12"/>
      <c r="H38" s="11"/>
      <c r="I38" s="11"/>
      <c r="J38" s="3"/>
      <c r="K38" s="1" t="str">
        <f aca="false">IF(COUNTA(A38:J38)=0,"",IF(NOT(AND(ISTEXT(A38),LEN(A38)=8,EXACT(LEFT(A38,4),"EXP-"),ISNUMBER(FIND(MID(A38,5,1)&amp;"x","0x1x2x3x4x5x6x7x8x9x")),ISNUMBER(FIND(MID(A38,6,1)&amp;"x","0x1x2x3x4x5x6x7x8x9x")),ISNUMBER(FIND(MID(A38,7,1)&amp;"x","0x1x2x3x4x5x6x7x8x9x")),ISNUMBER(FIND(MID(A38,8,1)&amp;"x","0x1x2x3x4x5x6x7x8x9x")))),"IDはEXP-と半角数字4桁",IF(COUNTIFS($A$8:$A$57,A38)&gt;1,"支出IDが重複",IF(NOT(AND(ISNUMBER(B38),B38&gt;=43831,B38&lt;=73050,B38=INT(B38))),"支出日を確認",IF(NOT(AND(ISTEXT(C38),LEN(TRIM(C38))&gt;0,LEN(C38)&lt;=20,EXACT(CLEAN(C38),C38))),"支払先20文字以内",IF(NOT(AND(ISTEXT(D38),LEN(TRIM(D38))&gt;0,LEN(D38)&lt;=24,EXACT(CLEAN(D38),D38))),"内容24文字以内",IF(NOT(OR(E38="交通費",E38="消耗品費",E38="通信費",E38="その他")),"費目を選択",IF(NOT(OR(F38="本人立替",F38="会社払い")),"支払者を選択",IF(NOT(AND(ISNUMBER(G38),G38&gt;=0,G38&lt;=1000000000,G38=INT(G38))),"税込支出を確認",IF(NOT(OR(H38="対象",H38="対象外")),"精算対象を選択",IF(NOT(OR(I38="確認済",I38="要確認")),"証憑状態を選択",IF(AND(F38="会社払い",H38&lt;&gt;"対象外"),"会社払いは対象外",IF(AND(J38&lt;&gt;"",NOT(AND(AND(ISNUMBER(J38),J38&gt;=43831,J38&lt;=73050,J38=INT(J38)),J38&gt;=B38))),"精算日を確認",IF(AND(J38&lt;&gt;"",OR(F38&lt;&gt;"本人立替",H38&lt;&gt;"対象",I38&lt;&gt;"確認済")),"精算日の前提を確認","確認済み"))))))))))))))</f>
        <v/>
      </c>
      <c r="L38" s="1" t="str">
        <f aca="false">IF(K38="","",IF(K38="確認済み",0,1))</f>
        <v/>
      </c>
      <c r="M38" s="1" t="str">
        <f aca="false">IF(K38="","",IF(L38&lt;&gt;0,"入力を確認",IF(精算一覧!$I$3&lt;&gt;0,"期間を確認",IF(OR(B38&lt;精算一覧!$B$3,B38&gt;精算一覧!$E$3,B38&gt;精算一覧!$H$3),"期間外",IF(F38="会社払い","会社払い",IF(H38="対象外","対象外",IF(I38="要確認","証憑保留",IF(AND(J38&lt;&gt;"",J38&lt;=精算一覧!$H$3),"精算済","未精算"))))))))</f>
        <v/>
      </c>
      <c r="N38" s="0" t="str">
        <f aca="false">IF(K38="","",IF(L38&lt;&gt;0,0,IF(精算一覧!$I$3&lt;&gt;0,0,IF(OR(M38="期間外",M38="会社払い",M38="対象外",M38="証憑保留",M38="精算済",M38="未精算"),0,1))))</f>
        <v/>
      </c>
    </row>
    <row r="39" customFormat="false" ht="32" hidden="false" customHeight="true" outlineLevel="0" collapsed="false">
      <c r="A39" s="9"/>
      <c r="B39" s="3"/>
      <c r="C39" s="10"/>
      <c r="D39" s="10"/>
      <c r="E39" s="11"/>
      <c r="F39" s="11"/>
      <c r="G39" s="12"/>
      <c r="H39" s="11"/>
      <c r="I39" s="11"/>
      <c r="J39" s="3"/>
      <c r="K39" s="1" t="str">
        <f aca="false">IF(COUNTA(A39:J39)=0,"",IF(NOT(AND(ISTEXT(A39),LEN(A39)=8,EXACT(LEFT(A39,4),"EXP-"),ISNUMBER(FIND(MID(A39,5,1)&amp;"x","0x1x2x3x4x5x6x7x8x9x")),ISNUMBER(FIND(MID(A39,6,1)&amp;"x","0x1x2x3x4x5x6x7x8x9x")),ISNUMBER(FIND(MID(A39,7,1)&amp;"x","0x1x2x3x4x5x6x7x8x9x")),ISNUMBER(FIND(MID(A39,8,1)&amp;"x","0x1x2x3x4x5x6x7x8x9x")))),"IDはEXP-と半角数字4桁",IF(COUNTIFS($A$8:$A$57,A39)&gt;1,"支出IDが重複",IF(NOT(AND(ISNUMBER(B39),B39&gt;=43831,B39&lt;=73050,B39=INT(B39))),"支出日を確認",IF(NOT(AND(ISTEXT(C39),LEN(TRIM(C39))&gt;0,LEN(C39)&lt;=20,EXACT(CLEAN(C39),C39))),"支払先20文字以内",IF(NOT(AND(ISTEXT(D39),LEN(TRIM(D39))&gt;0,LEN(D39)&lt;=24,EXACT(CLEAN(D39),D39))),"内容24文字以内",IF(NOT(OR(E39="交通費",E39="消耗品費",E39="通信費",E39="その他")),"費目を選択",IF(NOT(OR(F39="本人立替",F39="会社払い")),"支払者を選択",IF(NOT(AND(ISNUMBER(G39),G39&gt;=0,G39&lt;=1000000000,G39=INT(G39))),"税込支出を確認",IF(NOT(OR(H39="対象",H39="対象外")),"精算対象を選択",IF(NOT(OR(I39="確認済",I39="要確認")),"証憑状態を選択",IF(AND(F39="会社払い",H39&lt;&gt;"対象外"),"会社払いは対象外",IF(AND(J39&lt;&gt;"",NOT(AND(AND(ISNUMBER(J39),J39&gt;=43831,J39&lt;=73050,J39=INT(J39)),J39&gt;=B39))),"精算日を確認",IF(AND(J39&lt;&gt;"",OR(F39&lt;&gt;"本人立替",H39&lt;&gt;"対象",I39&lt;&gt;"確認済")),"精算日の前提を確認","確認済み"))))))))))))))</f>
        <v/>
      </c>
      <c r="L39" s="1" t="str">
        <f aca="false">IF(K39="","",IF(K39="確認済み",0,1))</f>
        <v/>
      </c>
      <c r="M39" s="1" t="str">
        <f aca="false">IF(K39="","",IF(L39&lt;&gt;0,"入力を確認",IF(精算一覧!$I$3&lt;&gt;0,"期間を確認",IF(OR(B39&lt;精算一覧!$B$3,B39&gt;精算一覧!$E$3,B39&gt;精算一覧!$H$3),"期間外",IF(F39="会社払い","会社払い",IF(H39="対象外","対象外",IF(I39="要確認","証憑保留",IF(AND(J39&lt;&gt;"",J39&lt;=精算一覧!$H$3),"精算済","未精算"))))))))</f>
        <v/>
      </c>
      <c r="N39" s="0" t="str">
        <f aca="false">IF(K39="","",IF(L39&lt;&gt;0,0,IF(精算一覧!$I$3&lt;&gt;0,0,IF(OR(M39="期間外",M39="会社払い",M39="対象外",M39="証憑保留",M39="精算済",M39="未精算"),0,1))))</f>
        <v/>
      </c>
    </row>
    <row r="40" customFormat="false" ht="32" hidden="false" customHeight="true" outlineLevel="0" collapsed="false">
      <c r="A40" s="9"/>
      <c r="B40" s="3"/>
      <c r="C40" s="10"/>
      <c r="D40" s="10"/>
      <c r="E40" s="11"/>
      <c r="F40" s="11"/>
      <c r="G40" s="12"/>
      <c r="H40" s="11"/>
      <c r="I40" s="11"/>
      <c r="J40" s="3"/>
      <c r="K40" s="1" t="str">
        <f aca="false">IF(COUNTA(A40:J40)=0,"",IF(NOT(AND(ISTEXT(A40),LEN(A40)=8,EXACT(LEFT(A40,4),"EXP-"),ISNUMBER(FIND(MID(A40,5,1)&amp;"x","0x1x2x3x4x5x6x7x8x9x")),ISNUMBER(FIND(MID(A40,6,1)&amp;"x","0x1x2x3x4x5x6x7x8x9x")),ISNUMBER(FIND(MID(A40,7,1)&amp;"x","0x1x2x3x4x5x6x7x8x9x")),ISNUMBER(FIND(MID(A40,8,1)&amp;"x","0x1x2x3x4x5x6x7x8x9x")))),"IDはEXP-と半角数字4桁",IF(COUNTIFS($A$8:$A$57,A40)&gt;1,"支出IDが重複",IF(NOT(AND(ISNUMBER(B40),B40&gt;=43831,B40&lt;=73050,B40=INT(B40))),"支出日を確認",IF(NOT(AND(ISTEXT(C40),LEN(TRIM(C40))&gt;0,LEN(C40)&lt;=20,EXACT(CLEAN(C40),C40))),"支払先20文字以内",IF(NOT(AND(ISTEXT(D40),LEN(TRIM(D40))&gt;0,LEN(D40)&lt;=24,EXACT(CLEAN(D40),D40))),"内容24文字以内",IF(NOT(OR(E40="交通費",E40="消耗品費",E40="通信費",E40="その他")),"費目を選択",IF(NOT(OR(F40="本人立替",F40="会社払い")),"支払者を選択",IF(NOT(AND(ISNUMBER(G40),G40&gt;=0,G40&lt;=1000000000,G40=INT(G40))),"税込支出を確認",IF(NOT(OR(H40="対象",H40="対象外")),"精算対象を選択",IF(NOT(OR(I40="確認済",I40="要確認")),"証憑状態を選択",IF(AND(F40="会社払い",H40&lt;&gt;"対象外"),"会社払いは対象外",IF(AND(J40&lt;&gt;"",NOT(AND(AND(ISNUMBER(J40),J40&gt;=43831,J40&lt;=73050,J40=INT(J40)),J40&gt;=B40))),"精算日を確認",IF(AND(J40&lt;&gt;"",OR(F40&lt;&gt;"本人立替",H40&lt;&gt;"対象",I40&lt;&gt;"確認済")),"精算日の前提を確認","確認済み"))))))))))))))</f>
        <v/>
      </c>
      <c r="L40" s="1" t="str">
        <f aca="false">IF(K40="","",IF(K40="確認済み",0,1))</f>
        <v/>
      </c>
      <c r="M40" s="1" t="str">
        <f aca="false">IF(K40="","",IF(L40&lt;&gt;0,"入力を確認",IF(精算一覧!$I$3&lt;&gt;0,"期間を確認",IF(OR(B40&lt;精算一覧!$B$3,B40&gt;精算一覧!$E$3,B40&gt;精算一覧!$H$3),"期間外",IF(F40="会社払い","会社払い",IF(H40="対象外","対象外",IF(I40="要確認","証憑保留",IF(AND(J40&lt;&gt;"",J40&lt;=精算一覧!$H$3),"精算済","未精算"))))))))</f>
        <v/>
      </c>
      <c r="N40" s="0" t="str">
        <f aca="false">IF(K40="","",IF(L40&lt;&gt;0,0,IF(精算一覧!$I$3&lt;&gt;0,0,IF(OR(M40="期間外",M40="会社払い",M40="対象外",M40="証憑保留",M40="精算済",M40="未精算"),0,1))))</f>
        <v/>
      </c>
    </row>
    <row r="41" customFormat="false" ht="32" hidden="false" customHeight="true" outlineLevel="0" collapsed="false">
      <c r="A41" s="9"/>
      <c r="B41" s="3"/>
      <c r="C41" s="10"/>
      <c r="D41" s="10"/>
      <c r="E41" s="11"/>
      <c r="F41" s="11"/>
      <c r="G41" s="12"/>
      <c r="H41" s="11"/>
      <c r="I41" s="11"/>
      <c r="J41" s="3"/>
      <c r="K41" s="1" t="str">
        <f aca="false">IF(COUNTA(A41:J41)=0,"",IF(NOT(AND(ISTEXT(A41),LEN(A41)=8,EXACT(LEFT(A41,4),"EXP-"),ISNUMBER(FIND(MID(A41,5,1)&amp;"x","0x1x2x3x4x5x6x7x8x9x")),ISNUMBER(FIND(MID(A41,6,1)&amp;"x","0x1x2x3x4x5x6x7x8x9x")),ISNUMBER(FIND(MID(A41,7,1)&amp;"x","0x1x2x3x4x5x6x7x8x9x")),ISNUMBER(FIND(MID(A41,8,1)&amp;"x","0x1x2x3x4x5x6x7x8x9x")))),"IDはEXP-と半角数字4桁",IF(COUNTIFS($A$8:$A$57,A41)&gt;1,"支出IDが重複",IF(NOT(AND(ISNUMBER(B41),B41&gt;=43831,B41&lt;=73050,B41=INT(B41))),"支出日を確認",IF(NOT(AND(ISTEXT(C41),LEN(TRIM(C41))&gt;0,LEN(C41)&lt;=20,EXACT(CLEAN(C41),C41))),"支払先20文字以内",IF(NOT(AND(ISTEXT(D41),LEN(TRIM(D41))&gt;0,LEN(D41)&lt;=24,EXACT(CLEAN(D41),D41))),"内容24文字以内",IF(NOT(OR(E41="交通費",E41="消耗品費",E41="通信費",E41="その他")),"費目を選択",IF(NOT(OR(F41="本人立替",F41="会社払い")),"支払者を選択",IF(NOT(AND(ISNUMBER(G41),G41&gt;=0,G41&lt;=1000000000,G41=INT(G41))),"税込支出を確認",IF(NOT(OR(H41="対象",H41="対象外")),"精算対象を選択",IF(NOT(OR(I41="確認済",I41="要確認")),"証憑状態を選択",IF(AND(F41="会社払い",H41&lt;&gt;"対象外"),"会社払いは対象外",IF(AND(J41&lt;&gt;"",NOT(AND(AND(ISNUMBER(J41),J41&gt;=43831,J41&lt;=73050,J41=INT(J41)),J41&gt;=B41))),"精算日を確認",IF(AND(J41&lt;&gt;"",OR(F41&lt;&gt;"本人立替",H41&lt;&gt;"対象",I41&lt;&gt;"確認済")),"精算日の前提を確認","確認済み"))))))))))))))</f>
        <v/>
      </c>
      <c r="L41" s="1" t="str">
        <f aca="false">IF(K41="","",IF(K41="確認済み",0,1))</f>
        <v/>
      </c>
      <c r="M41" s="1" t="str">
        <f aca="false">IF(K41="","",IF(L41&lt;&gt;0,"入力を確認",IF(精算一覧!$I$3&lt;&gt;0,"期間を確認",IF(OR(B41&lt;精算一覧!$B$3,B41&gt;精算一覧!$E$3,B41&gt;精算一覧!$H$3),"期間外",IF(F41="会社払い","会社払い",IF(H41="対象外","対象外",IF(I41="要確認","証憑保留",IF(AND(J41&lt;&gt;"",J41&lt;=精算一覧!$H$3),"精算済","未精算"))))))))</f>
        <v/>
      </c>
      <c r="N41" s="0" t="str">
        <f aca="false">IF(K41="","",IF(L41&lt;&gt;0,0,IF(精算一覧!$I$3&lt;&gt;0,0,IF(OR(M41="期間外",M41="会社払い",M41="対象外",M41="証憑保留",M41="精算済",M41="未精算"),0,1))))</f>
        <v/>
      </c>
    </row>
    <row r="42" customFormat="false" ht="32" hidden="false" customHeight="true" outlineLevel="0" collapsed="false">
      <c r="A42" s="9"/>
      <c r="B42" s="3"/>
      <c r="C42" s="10"/>
      <c r="D42" s="10"/>
      <c r="E42" s="11"/>
      <c r="F42" s="11"/>
      <c r="G42" s="12"/>
      <c r="H42" s="11"/>
      <c r="I42" s="11"/>
      <c r="J42" s="3"/>
      <c r="K42" s="1" t="str">
        <f aca="false">IF(COUNTA(A42:J42)=0,"",IF(NOT(AND(ISTEXT(A42),LEN(A42)=8,EXACT(LEFT(A42,4),"EXP-"),ISNUMBER(FIND(MID(A42,5,1)&amp;"x","0x1x2x3x4x5x6x7x8x9x")),ISNUMBER(FIND(MID(A42,6,1)&amp;"x","0x1x2x3x4x5x6x7x8x9x")),ISNUMBER(FIND(MID(A42,7,1)&amp;"x","0x1x2x3x4x5x6x7x8x9x")),ISNUMBER(FIND(MID(A42,8,1)&amp;"x","0x1x2x3x4x5x6x7x8x9x")))),"IDはEXP-と半角数字4桁",IF(COUNTIFS($A$8:$A$57,A42)&gt;1,"支出IDが重複",IF(NOT(AND(ISNUMBER(B42),B42&gt;=43831,B42&lt;=73050,B42=INT(B42))),"支出日を確認",IF(NOT(AND(ISTEXT(C42),LEN(TRIM(C42))&gt;0,LEN(C42)&lt;=20,EXACT(CLEAN(C42),C42))),"支払先20文字以内",IF(NOT(AND(ISTEXT(D42),LEN(TRIM(D42))&gt;0,LEN(D42)&lt;=24,EXACT(CLEAN(D42),D42))),"内容24文字以内",IF(NOT(OR(E42="交通費",E42="消耗品費",E42="通信費",E42="その他")),"費目を選択",IF(NOT(OR(F42="本人立替",F42="会社払い")),"支払者を選択",IF(NOT(AND(ISNUMBER(G42),G42&gt;=0,G42&lt;=1000000000,G42=INT(G42))),"税込支出を確認",IF(NOT(OR(H42="対象",H42="対象外")),"精算対象を選択",IF(NOT(OR(I42="確認済",I42="要確認")),"証憑状態を選択",IF(AND(F42="会社払い",H42&lt;&gt;"対象外"),"会社払いは対象外",IF(AND(J42&lt;&gt;"",NOT(AND(AND(ISNUMBER(J42),J42&gt;=43831,J42&lt;=73050,J42=INT(J42)),J42&gt;=B42))),"精算日を確認",IF(AND(J42&lt;&gt;"",OR(F42&lt;&gt;"本人立替",H42&lt;&gt;"対象",I42&lt;&gt;"確認済")),"精算日の前提を確認","確認済み"))))))))))))))</f>
        <v/>
      </c>
      <c r="L42" s="1" t="str">
        <f aca="false">IF(K42="","",IF(K42="確認済み",0,1))</f>
        <v/>
      </c>
      <c r="M42" s="1" t="str">
        <f aca="false">IF(K42="","",IF(L42&lt;&gt;0,"入力を確認",IF(精算一覧!$I$3&lt;&gt;0,"期間を確認",IF(OR(B42&lt;精算一覧!$B$3,B42&gt;精算一覧!$E$3,B42&gt;精算一覧!$H$3),"期間外",IF(F42="会社払い","会社払い",IF(H42="対象外","対象外",IF(I42="要確認","証憑保留",IF(AND(J42&lt;&gt;"",J42&lt;=精算一覧!$H$3),"精算済","未精算"))))))))</f>
        <v/>
      </c>
      <c r="N42" s="0" t="str">
        <f aca="false">IF(K42="","",IF(L42&lt;&gt;0,0,IF(精算一覧!$I$3&lt;&gt;0,0,IF(OR(M42="期間外",M42="会社払い",M42="対象外",M42="証憑保留",M42="精算済",M42="未精算"),0,1))))</f>
        <v/>
      </c>
    </row>
    <row r="43" customFormat="false" ht="32" hidden="false" customHeight="true" outlineLevel="0" collapsed="false">
      <c r="A43" s="9"/>
      <c r="B43" s="3"/>
      <c r="C43" s="10"/>
      <c r="D43" s="10"/>
      <c r="E43" s="11"/>
      <c r="F43" s="11"/>
      <c r="G43" s="12"/>
      <c r="H43" s="11"/>
      <c r="I43" s="11"/>
      <c r="J43" s="3"/>
      <c r="K43" s="1" t="str">
        <f aca="false">IF(COUNTA(A43:J43)=0,"",IF(NOT(AND(ISTEXT(A43),LEN(A43)=8,EXACT(LEFT(A43,4),"EXP-"),ISNUMBER(FIND(MID(A43,5,1)&amp;"x","0x1x2x3x4x5x6x7x8x9x")),ISNUMBER(FIND(MID(A43,6,1)&amp;"x","0x1x2x3x4x5x6x7x8x9x")),ISNUMBER(FIND(MID(A43,7,1)&amp;"x","0x1x2x3x4x5x6x7x8x9x")),ISNUMBER(FIND(MID(A43,8,1)&amp;"x","0x1x2x3x4x5x6x7x8x9x")))),"IDはEXP-と半角数字4桁",IF(COUNTIFS($A$8:$A$57,A43)&gt;1,"支出IDが重複",IF(NOT(AND(ISNUMBER(B43),B43&gt;=43831,B43&lt;=73050,B43=INT(B43))),"支出日を確認",IF(NOT(AND(ISTEXT(C43),LEN(TRIM(C43))&gt;0,LEN(C43)&lt;=20,EXACT(CLEAN(C43),C43))),"支払先20文字以内",IF(NOT(AND(ISTEXT(D43),LEN(TRIM(D43))&gt;0,LEN(D43)&lt;=24,EXACT(CLEAN(D43),D43))),"内容24文字以内",IF(NOT(OR(E43="交通費",E43="消耗品費",E43="通信費",E43="その他")),"費目を選択",IF(NOT(OR(F43="本人立替",F43="会社払い")),"支払者を選択",IF(NOT(AND(ISNUMBER(G43),G43&gt;=0,G43&lt;=1000000000,G43=INT(G43))),"税込支出を確認",IF(NOT(OR(H43="対象",H43="対象外")),"精算対象を選択",IF(NOT(OR(I43="確認済",I43="要確認")),"証憑状態を選択",IF(AND(F43="会社払い",H43&lt;&gt;"対象外"),"会社払いは対象外",IF(AND(J43&lt;&gt;"",NOT(AND(AND(ISNUMBER(J43),J43&gt;=43831,J43&lt;=73050,J43=INT(J43)),J43&gt;=B43))),"精算日を確認",IF(AND(J43&lt;&gt;"",OR(F43&lt;&gt;"本人立替",H43&lt;&gt;"対象",I43&lt;&gt;"確認済")),"精算日の前提を確認","確認済み"))))))))))))))</f>
        <v/>
      </c>
      <c r="L43" s="1" t="str">
        <f aca="false">IF(K43="","",IF(K43="確認済み",0,1))</f>
        <v/>
      </c>
      <c r="M43" s="1" t="str">
        <f aca="false">IF(K43="","",IF(L43&lt;&gt;0,"入力を確認",IF(精算一覧!$I$3&lt;&gt;0,"期間を確認",IF(OR(B43&lt;精算一覧!$B$3,B43&gt;精算一覧!$E$3,B43&gt;精算一覧!$H$3),"期間外",IF(F43="会社払い","会社払い",IF(H43="対象外","対象外",IF(I43="要確認","証憑保留",IF(AND(J43&lt;&gt;"",J43&lt;=精算一覧!$H$3),"精算済","未精算"))))))))</f>
        <v/>
      </c>
      <c r="N43" s="0" t="str">
        <f aca="false">IF(K43="","",IF(L43&lt;&gt;0,0,IF(精算一覧!$I$3&lt;&gt;0,0,IF(OR(M43="期間外",M43="会社払い",M43="対象外",M43="証憑保留",M43="精算済",M43="未精算"),0,1))))</f>
        <v/>
      </c>
    </row>
    <row r="44" customFormat="false" ht="32" hidden="false" customHeight="true" outlineLevel="0" collapsed="false">
      <c r="A44" s="9"/>
      <c r="B44" s="3"/>
      <c r="C44" s="10"/>
      <c r="D44" s="10"/>
      <c r="E44" s="11"/>
      <c r="F44" s="11"/>
      <c r="G44" s="12"/>
      <c r="H44" s="11"/>
      <c r="I44" s="11"/>
      <c r="J44" s="3"/>
      <c r="K44" s="1" t="str">
        <f aca="false">IF(COUNTA(A44:J44)=0,"",IF(NOT(AND(ISTEXT(A44),LEN(A44)=8,EXACT(LEFT(A44,4),"EXP-"),ISNUMBER(FIND(MID(A44,5,1)&amp;"x","0x1x2x3x4x5x6x7x8x9x")),ISNUMBER(FIND(MID(A44,6,1)&amp;"x","0x1x2x3x4x5x6x7x8x9x")),ISNUMBER(FIND(MID(A44,7,1)&amp;"x","0x1x2x3x4x5x6x7x8x9x")),ISNUMBER(FIND(MID(A44,8,1)&amp;"x","0x1x2x3x4x5x6x7x8x9x")))),"IDはEXP-と半角数字4桁",IF(COUNTIFS($A$8:$A$57,A44)&gt;1,"支出IDが重複",IF(NOT(AND(ISNUMBER(B44),B44&gt;=43831,B44&lt;=73050,B44=INT(B44))),"支出日を確認",IF(NOT(AND(ISTEXT(C44),LEN(TRIM(C44))&gt;0,LEN(C44)&lt;=20,EXACT(CLEAN(C44),C44))),"支払先20文字以内",IF(NOT(AND(ISTEXT(D44),LEN(TRIM(D44))&gt;0,LEN(D44)&lt;=24,EXACT(CLEAN(D44),D44))),"内容24文字以内",IF(NOT(OR(E44="交通費",E44="消耗品費",E44="通信費",E44="その他")),"費目を選択",IF(NOT(OR(F44="本人立替",F44="会社払い")),"支払者を選択",IF(NOT(AND(ISNUMBER(G44),G44&gt;=0,G44&lt;=1000000000,G44=INT(G44))),"税込支出を確認",IF(NOT(OR(H44="対象",H44="対象外")),"精算対象を選択",IF(NOT(OR(I44="確認済",I44="要確認")),"証憑状態を選択",IF(AND(F44="会社払い",H44&lt;&gt;"対象外"),"会社払いは対象外",IF(AND(J44&lt;&gt;"",NOT(AND(AND(ISNUMBER(J44),J44&gt;=43831,J44&lt;=73050,J44=INT(J44)),J44&gt;=B44))),"精算日を確認",IF(AND(J44&lt;&gt;"",OR(F44&lt;&gt;"本人立替",H44&lt;&gt;"対象",I44&lt;&gt;"確認済")),"精算日の前提を確認","確認済み"))))))))))))))</f>
        <v/>
      </c>
      <c r="L44" s="1" t="str">
        <f aca="false">IF(K44="","",IF(K44="確認済み",0,1))</f>
        <v/>
      </c>
      <c r="M44" s="1" t="str">
        <f aca="false">IF(K44="","",IF(L44&lt;&gt;0,"入力を確認",IF(精算一覧!$I$3&lt;&gt;0,"期間を確認",IF(OR(B44&lt;精算一覧!$B$3,B44&gt;精算一覧!$E$3,B44&gt;精算一覧!$H$3),"期間外",IF(F44="会社払い","会社払い",IF(H44="対象外","対象外",IF(I44="要確認","証憑保留",IF(AND(J44&lt;&gt;"",J44&lt;=精算一覧!$H$3),"精算済","未精算"))))))))</f>
        <v/>
      </c>
      <c r="N44" s="0" t="str">
        <f aca="false">IF(K44="","",IF(L44&lt;&gt;0,0,IF(精算一覧!$I$3&lt;&gt;0,0,IF(OR(M44="期間外",M44="会社払い",M44="対象外",M44="証憑保留",M44="精算済",M44="未精算"),0,1))))</f>
        <v/>
      </c>
    </row>
    <row r="45" customFormat="false" ht="32" hidden="false" customHeight="true" outlineLevel="0" collapsed="false">
      <c r="A45" s="9"/>
      <c r="B45" s="3"/>
      <c r="C45" s="10"/>
      <c r="D45" s="10"/>
      <c r="E45" s="11"/>
      <c r="F45" s="11"/>
      <c r="G45" s="12"/>
      <c r="H45" s="11"/>
      <c r="I45" s="11"/>
      <c r="J45" s="3"/>
      <c r="K45" s="1" t="str">
        <f aca="false">IF(COUNTA(A45:J45)=0,"",IF(NOT(AND(ISTEXT(A45),LEN(A45)=8,EXACT(LEFT(A45,4),"EXP-"),ISNUMBER(FIND(MID(A45,5,1)&amp;"x","0x1x2x3x4x5x6x7x8x9x")),ISNUMBER(FIND(MID(A45,6,1)&amp;"x","0x1x2x3x4x5x6x7x8x9x")),ISNUMBER(FIND(MID(A45,7,1)&amp;"x","0x1x2x3x4x5x6x7x8x9x")),ISNUMBER(FIND(MID(A45,8,1)&amp;"x","0x1x2x3x4x5x6x7x8x9x")))),"IDはEXP-と半角数字4桁",IF(COUNTIFS($A$8:$A$57,A45)&gt;1,"支出IDが重複",IF(NOT(AND(ISNUMBER(B45),B45&gt;=43831,B45&lt;=73050,B45=INT(B45))),"支出日を確認",IF(NOT(AND(ISTEXT(C45),LEN(TRIM(C45))&gt;0,LEN(C45)&lt;=20,EXACT(CLEAN(C45),C45))),"支払先20文字以内",IF(NOT(AND(ISTEXT(D45),LEN(TRIM(D45))&gt;0,LEN(D45)&lt;=24,EXACT(CLEAN(D45),D45))),"内容24文字以内",IF(NOT(OR(E45="交通費",E45="消耗品費",E45="通信費",E45="その他")),"費目を選択",IF(NOT(OR(F45="本人立替",F45="会社払い")),"支払者を選択",IF(NOT(AND(ISNUMBER(G45),G45&gt;=0,G45&lt;=1000000000,G45=INT(G45))),"税込支出を確認",IF(NOT(OR(H45="対象",H45="対象外")),"精算対象を選択",IF(NOT(OR(I45="確認済",I45="要確認")),"証憑状態を選択",IF(AND(F45="会社払い",H45&lt;&gt;"対象外"),"会社払いは対象外",IF(AND(J45&lt;&gt;"",NOT(AND(AND(ISNUMBER(J45),J45&gt;=43831,J45&lt;=73050,J45=INT(J45)),J45&gt;=B45))),"精算日を確認",IF(AND(J45&lt;&gt;"",OR(F45&lt;&gt;"本人立替",H45&lt;&gt;"対象",I45&lt;&gt;"確認済")),"精算日の前提を確認","確認済み"))))))))))))))</f>
        <v/>
      </c>
      <c r="L45" s="1" t="str">
        <f aca="false">IF(K45="","",IF(K45="確認済み",0,1))</f>
        <v/>
      </c>
      <c r="M45" s="1" t="str">
        <f aca="false">IF(K45="","",IF(L45&lt;&gt;0,"入力を確認",IF(精算一覧!$I$3&lt;&gt;0,"期間を確認",IF(OR(B45&lt;精算一覧!$B$3,B45&gt;精算一覧!$E$3,B45&gt;精算一覧!$H$3),"期間外",IF(F45="会社払い","会社払い",IF(H45="対象外","対象外",IF(I45="要確認","証憑保留",IF(AND(J45&lt;&gt;"",J45&lt;=精算一覧!$H$3),"精算済","未精算"))))))))</f>
        <v/>
      </c>
      <c r="N45" s="0" t="str">
        <f aca="false">IF(K45="","",IF(L45&lt;&gt;0,0,IF(精算一覧!$I$3&lt;&gt;0,0,IF(OR(M45="期間外",M45="会社払い",M45="対象外",M45="証憑保留",M45="精算済",M45="未精算"),0,1))))</f>
        <v/>
      </c>
    </row>
    <row r="46" customFormat="false" ht="32" hidden="false" customHeight="true" outlineLevel="0" collapsed="false">
      <c r="A46" s="9"/>
      <c r="B46" s="3"/>
      <c r="C46" s="10"/>
      <c r="D46" s="10"/>
      <c r="E46" s="11"/>
      <c r="F46" s="11"/>
      <c r="G46" s="12"/>
      <c r="H46" s="11"/>
      <c r="I46" s="11"/>
      <c r="J46" s="3"/>
      <c r="K46" s="1" t="str">
        <f aca="false">IF(COUNTA(A46:J46)=0,"",IF(NOT(AND(ISTEXT(A46),LEN(A46)=8,EXACT(LEFT(A46,4),"EXP-"),ISNUMBER(FIND(MID(A46,5,1)&amp;"x","0x1x2x3x4x5x6x7x8x9x")),ISNUMBER(FIND(MID(A46,6,1)&amp;"x","0x1x2x3x4x5x6x7x8x9x")),ISNUMBER(FIND(MID(A46,7,1)&amp;"x","0x1x2x3x4x5x6x7x8x9x")),ISNUMBER(FIND(MID(A46,8,1)&amp;"x","0x1x2x3x4x5x6x7x8x9x")))),"IDはEXP-と半角数字4桁",IF(COUNTIFS($A$8:$A$57,A46)&gt;1,"支出IDが重複",IF(NOT(AND(ISNUMBER(B46),B46&gt;=43831,B46&lt;=73050,B46=INT(B46))),"支出日を確認",IF(NOT(AND(ISTEXT(C46),LEN(TRIM(C46))&gt;0,LEN(C46)&lt;=20,EXACT(CLEAN(C46),C46))),"支払先20文字以内",IF(NOT(AND(ISTEXT(D46),LEN(TRIM(D46))&gt;0,LEN(D46)&lt;=24,EXACT(CLEAN(D46),D46))),"内容24文字以内",IF(NOT(OR(E46="交通費",E46="消耗品費",E46="通信費",E46="その他")),"費目を選択",IF(NOT(OR(F46="本人立替",F46="会社払い")),"支払者を選択",IF(NOT(AND(ISNUMBER(G46),G46&gt;=0,G46&lt;=1000000000,G46=INT(G46))),"税込支出を確認",IF(NOT(OR(H46="対象",H46="対象外")),"精算対象を選択",IF(NOT(OR(I46="確認済",I46="要確認")),"証憑状態を選択",IF(AND(F46="会社払い",H46&lt;&gt;"対象外"),"会社払いは対象外",IF(AND(J46&lt;&gt;"",NOT(AND(AND(ISNUMBER(J46),J46&gt;=43831,J46&lt;=73050,J46=INT(J46)),J46&gt;=B46))),"精算日を確認",IF(AND(J46&lt;&gt;"",OR(F46&lt;&gt;"本人立替",H46&lt;&gt;"対象",I46&lt;&gt;"確認済")),"精算日の前提を確認","確認済み"))))))))))))))</f>
        <v/>
      </c>
      <c r="L46" s="1" t="str">
        <f aca="false">IF(K46="","",IF(K46="確認済み",0,1))</f>
        <v/>
      </c>
      <c r="M46" s="1" t="str">
        <f aca="false">IF(K46="","",IF(L46&lt;&gt;0,"入力を確認",IF(精算一覧!$I$3&lt;&gt;0,"期間を確認",IF(OR(B46&lt;精算一覧!$B$3,B46&gt;精算一覧!$E$3,B46&gt;精算一覧!$H$3),"期間外",IF(F46="会社払い","会社払い",IF(H46="対象外","対象外",IF(I46="要確認","証憑保留",IF(AND(J46&lt;&gt;"",J46&lt;=精算一覧!$H$3),"精算済","未精算"))))))))</f>
        <v/>
      </c>
      <c r="N46" s="0" t="str">
        <f aca="false">IF(K46="","",IF(L46&lt;&gt;0,0,IF(精算一覧!$I$3&lt;&gt;0,0,IF(OR(M46="期間外",M46="会社払い",M46="対象外",M46="証憑保留",M46="精算済",M46="未精算"),0,1))))</f>
        <v/>
      </c>
    </row>
    <row r="47" customFormat="false" ht="32" hidden="false" customHeight="true" outlineLevel="0" collapsed="false">
      <c r="A47" s="9"/>
      <c r="B47" s="3"/>
      <c r="C47" s="10"/>
      <c r="D47" s="10"/>
      <c r="E47" s="11"/>
      <c r="F47" s="11"/>
      <c r="G47" s="12"/>
      <c r="H47" s="11"/>
      <c r="I47" s="11"/>
      <c r="J47" s="3"/>
      <c r="K47" s="1" t="str">
        <f aca="false">IF(COUNTA(A47:J47)=0,"",IF(NOT(AND(ISTEXT(A47),LEN(A47)=8,EXACT(LEFT(A47,4),"EXP-"),ISNUMBER(FIND(MID(A47,5,1)&amp;"x","0x1x2x3x4x5x6x7x8x9x")),ISNUMBER(FIND(MID(A47,6,1)&amp;"x","0x1x2x3x4x5x6x7x8x9x")),ISNUMBER(FIND(MID(A47,7,1)&amp;"x","0x1x2x3x4x5x6x7x8x9x")),ISNUMBER(FIND(MID(A47,8,1)&amp;"x","0x1x2x3x4x5x6x7x8x9x")))),"IDはEXP-と半角数字4桁",IF(COUNTIFS($A$8:$A$57,A47)&gt;1,"支出IDが重複",IF(NOT(AND(ISNUMBER(B47),B47&gt;=43831,B47&lt;=73050,B47=INT(B47))),"支出日を確認",IF(NOT(AND(ISTEXT(C47),LEN(TRIM(C47))&gt;0,LEN(C47)&lt;=20,EXACT(CLEAN(C47),C47))),"支払先20文字以内",IF(NOT(AND(ISTEXT(D47),LEN(TRIM(D47))&gt;0,LEN(D47)&lt;=24,EXACT(CLEAN(D47),D47))),"内容24文字以内",IF(NOT(OR(E47="交通費",E47="消耗品費",E47="通信費",E47="その他")),"費目を選択",IF(NOT(OR(F47="本人立替",F47="会社払い")),"支払者を選択",IF(NOT(AND(ISNUMBER(G47),G47&gt;=0,G47&lt;=1000000000,G47=INT(G47))),"税込支出を確認",IF(NOT(OR(H47="対象",H47="対象外")),"精算対象を選択",IF(NOT(OR(I47="確認済",I47="要確認")),"証憑状態を選択",IF(AND(F47="会社払い",H47&lt;&gt;"対象外"),"会社払いは対象外",IF(AND(J47&lt;&gt;"",NOT(AND(AND(ISNUMBER(J47),J47&gt;=43831,J47&lt;=73050,J47=INT(J47)),J47&gt;=B47))),"精算日を確認",IF(AND(J47&lt;&gt;"",OR(F47&lt;&gt;"本人立替",H47&lt;&gt;"対象",I47&lt;&gt;"確認済")),"精算日の前提を確認","確認済み"))))))))))))))</f>
        <v/>
      </c>
      <c r="L47" s="1" t="str">
        <f aca="false">IF(K47="","",IF(K47="確認済み",0,1))</f>
        <v/>
      </c>
      <c r="M47" s="1" t="str">
        <f aca="false">IF(K47="","",IF(L47&lt;&gt;0,"入力を確認",IF(精算一覧!$I$3&lt;&gt;0,"期間を確認",IF(OR(B47&lt;精算一覧!$B$3,B47&gt;精算一覧!$E$3,B47&gt;精算一覧!$H$3),"期間外",IF(F47="会社払い","会社払い",IF(H47="対象外","対象外",IF(I47="要確認","証憑保留",IF(AND(J47&lt;&gt;"",J47&lt;=精算一覧!$H$3),"精算済","未精算"))))))))</f>
        <v/>
      </c>
      <c r="N47" s="0" t="str">
        <f aca="false">IF(K47="","",IF(L47&lt;&gt;0,0,IF(精算一覧!$I$3&lt;&gt;0,0,IF(OR(M47="期間外",M47="会社払い",M47="対象外",M47="証憑保留",M47="精算済",M47="未精算"),0,1))))</f>
        <v/>
      </c>
    </row>
    <row r="48" customFormat="false" ht="32" hidden="false" customHeight="true" outlineLevel="0" collapsed="false">
      <c r="A48" s="9"/>
      <c r="B48" s="3"/>
      <c r="C48" s="10"/>
      <c r="D48" s="10"/>
      <c r="E48" s="11"/>
      <c r="F48" s="11"/>
      <c r="G48" s="12"/>
      <c r="H48" s="11"/>
      <c r="I48" s="11"/>
      <c r="J48" s="3"/>
      <c r="K48" s="1" t="str">
        <f aca="false">IF(COUNTA(A48:J48)=0,"",IF(NOT(AND(ISTEXT(A48),LEN(A48)=8,EXACT(LEFT(A48,4),"EXP-"),ISNUMBER(FIND(MID(A48,5,1)&amp;"x","0x1x2x3x4x5x6x7x8x9x")),ISNUMBER(FIND(MID(A48,6,1)&amp;"x","0x1x2x3x4x5x6x7x8x9x")),ISNUMBER(FIND(MID(A48,7,1)&amp;"x","0x1x2x3x4x5x6x7x8x9x")),ISNUMBER(FIND(MID(A48,8,1)&amp;"x","0x1x2x3x4x5x6x7x8x9x")))),"IDはEXP-と半角数字4桁",IF(COUNTIFS($A$8:$A$57,A48)&gt;1,"支出IDが重複",IF(NOT(AND(ISNUMBER(B48),B48&gt;=43831,B48&lt;=73050,B48=INT(B48))),"支出日を確認",IF(NOT(AND(ISTEXT(C48),LEN(TRIM(C48))&gt;0,LEN(C48)&lt;=20,EXACT(CLEAN(C48),C48))),"支払先20文字以内",IF(NOT(AND(ISTEXT(D48),LEN(TRIM(D48))&gt;0,LEN(D48)&lt;=24,EXACT(CLEAN(D48),D48))),"内容24文字以内",IF(NOT(OR(E48="交通費",E48="消耗品費",E48="通信費",E48="その他")),"費目を選択",IF(NOT(OR(F48="本人立替",F48="会社払い")),"支払者を選択",IF(NOT(AND(ISNUMBER(G48),G48&gt;=0,G48&lt;=1000000000,G48=INT(G48))),"税込支出を確認",IF(NOT(OR(H48="対象",H48="対象外")),"精算対象を選択",IF(NOT(OR(I48="確認済",I48="要確認")),"証憑状態を選択",IF(AND(F48="会社払い",H48&lt;&gt;"対象外"),"会社払いは対象外",IF(AND(J48&lt;&gt;"",NOT(AND(AND(ISNUMBER(J48),J48&gt;=43831,J48&lt;=73050,J48=INT(J48)),J48&gt;=B48))),"精算日を確認",IF(AND(J48&lt;&gt;"",OR(F48&lt;&gt;"本人立替",H48&lt;&gt;"対象",I48&lt;&gt;"確認済")),"精算日の前提を確認","確認済み"))))))))))))))</f>
        <v/>
      </c>
      <c r="L48" s="1" t="str">
        <f aca="false">IF(K48="","",IF(K48="確認済み",0,1))</f>
        <v/>
      </c>
      <c r="M48" s="1" t="str">
        <f aca="false">IF(K48="","",IF(L48&lt;&gt;0,"入力を確認",IF(精算一覧!$I$3&lt;&gt;0,"期間を確認",IF(OR(B48&lt;精算一覧!$B$3,B48&gt;精算一覧!$E$3,B48&gt;精算一覧!$H$3),"期間外",IF(F48="会社払い","会社払い",IF(H48="対象外","対象外",IF(I48="要確認","証憑保留",IF(AND(J48&lt;&gt;"",J48&lt;=精算一覧!$H$3),"精算済","未精算"))))))))</f>
        <v/>
      </c>
      <c r="N48" s="0" t="str">
        <f aca="false">IF(K48="","",IF(L48&lt;&gt;0,0,IF(精算一覧!$I$3&lt;&gt;0,0,IF(OR(M48="期間外",M48="会社払い",M48="対象外",M48="証憑保留",M48="精算済",M48="未精算"),0,1))))</f>
        <v/>
      </c>
    </row>
    <row r="49" customFormat="false" ht="32" hidden="false" customHeight="true" outlineLevel="0" collapsed="false">
      <c r="A49" s="9"/>
      <c r="B49" s="3"/>
      <c r="C49" s="10"/>
      <c r="D49" s="10"/>
      <c r="E49" s="11"/>
      <c r="F49" s="11"/>
      <c r="G49" s="12"/>
      <c r="H49" s="11"/>
      <c r="I49" s="11"/>
      <c r="J49" s="3"/>
      <c r="K49" s="1" t="str">
        <f aca="false">IF(COUNTA(A49:J49)=0,"",IF(NOT(AND(ISTEXT(A49),LEN(A49)=8,EXACT(LEFT(A49,4),"EXP-"),ISNUMBER(FIND(MID(A49,5,1)&amp;"x","0x1x2x3x4x5x6x7x8x9x")),ISNUMBER(FIND(MID(A49,6,1)&amp;"x","0x1x2x3x4x5x6x7x8x9x")),ISNUMBER(FIND(MID(A49,7,1)&amp;"x","0x1x2x3x4x5x6x7x8x9x")),ISNUMBER(FIND(MID(A49,8,1)&amp;"x","0x1x2x3x4x5x6x7x8x9x")))),"IDはEXP-と半角数字4桁",IF(COUNTIFS($A$8:$A$57,A49)&gt;1,"支出IDが重複",IF(NOT(AND(ISNUMBER(B49),B49&gt;=43831,B49&lt;=73050,B49=INT(B49))),"支出日を確認",IF(NOT(AND(ISTEXT(C49),LEN(TRIM(C49))&gt;0,LEN(C49)&lt;=20,EXACT(CLEAN(C49),C49))),"支払先20文字以内",IF(NOT(AND(ISTEXT(D49),LEN(TRIM(D49))&gt;0,LEN(D49)&lt;=24,EXACT(CLEAN(D49),D49))),"内容24文字以内",IF(NOT(OR(E49="交通費",E49="消耗品費",E49="通信費",E49="その他")),"費目を選択",IF(NOT(OR(F49="本人立替",F49="会社払い")),"支払者を選択",IF(NOT(AND(ISNUMBER(G49),G49&gt;=0,G49&lt;=1000000000,G49=INT(G49))),"税込支出を確認",IF(NOT(OR(H49="対象",H49="対象外")),"精算対象を選択",IF(NOT(OR(I49="確認済",I49="要確認")),"証憑状態を選択",IF(AND(F49="会社払い",H49&lt;&gt;"対象外"),"会社払いは対象外",IF(AND(J49&lt;&gt;"",NOT(AND(AND(ISNUMBER(J49),J49&gt;=43831,J49&lt;=73050,J49=INT(J49)),J49&gt;=B49))),"精算日を確認",IF(AND(J49&lt;&gt;"",OR(F49&lt;&gt;"本人立替",H49&lt;&gt;"対象",I49&lt;&gt;"確認済")),"精算日の前提を確認","確認済み"))))))))))))))</f>
        <v/>
      </c>
      <c r="L49" s="1" t="str">
        <f aca="false">IF(K49="","",IF(K49="確認済み",0,1))</f>
        <v/>
      </c>
      <c r="M49" s="1" t="str">
        <f aca="false">IF(K49="","",IF(L49&lt;&gt;0,"入力を確認",IF(精算一覧!$I$3&lt;&gt;0,"期間を確認",IF(OR(B49&lt;精算一覧!$B$3,B49&gt;精算一覧!$E$3,B49&gt;精算一覧!$H$3),"期間外",IF(F49="会社払い","会社払い",IF(H49="対象外","対象外",IF(I49="要確認","証憑保留",IF(AND(J49&lt;&gt;"",J49&lt;=精算一覧!$H$3),"精算済","未精算"))))))))</f>
        <v/>
      </c>
      <c r="N49" s="0" t="str">
        <f aca="false">IF(K49="","",IF(L49&lt;&gt;0,0,IF(精算一覧!$I$3&lt;&gt;0,0,IF(OR(M49="期間外",M49="会社払い",M49="対象外",M49="証憑保留",M49="精算済",M49="未精算"),0,1))))</f>
        <v/>
      </c>
    </row>
    <row r="50" customFormat="false" ht="32" hidden="false" customHeight="true" outlineLevel="0" collapsed="false">
      <c r="A50" s="9"/>
      <c r="B50" s="3"/>
      <c r="C50" s="10"/>
      <c r="D50" s="10"/>
      <c r="E50" s="11"/>
      <c r="F50" s="11"/>
      <c r="G50" s="12"/>
      <c r="H50" s="11"/>
      <c r="I50" s="11"/>
      <c r="J50" s="3"/>
      <c r="K50" s="1" t="str">
        <f aca="false">IF(COUNTA(A50:J50)=0,"",IF(NOT(AND(ISTEXT(A50),LEN(A50)=8,EXACT(LEFT(A50,4),"EXP-"),ISNUMBER(FIND(MID(A50,5,1)&amp;"x","0x1x2x3x4x5x6x7x8x9x")),ISNUMBER(FIND(MID(A50,6,1)&amp;"x","0x1x2x3x4x5x6x7x8x9x")),ISNUMBER(FIND(MID(A50,7,1)&amp;"x","0x1x2x3x4x5x6x7x8x9x")),ISNUMBER(FIND(MID(A50,8,1)&amp;"x","0x1x2x3x4x5x6x7x8x9x")))),"IDはEXP-と半角数字4桁",IF(COUNTIFS($A$8:$A$57,A50)&gt;1,"支出IDが重複",IF(NOT(AND(ISNUMBER(B50),B50&gt;=43831,B50&lt;=73050,B50=INT(B50))),"支出日を確認",IF(NOT(AND(ISTEXT(C50),LEN(TRIM(C50))&gt;0,LEN(C50)&lt;=20,EXACT(CLEAN(C50),C50))),"支払先20文字以内",IF(NOT(AND(ISTEXT(D50),LEN(TRIM(D50))&gt;0,LEN(D50)&lt;=24,EXACT(CLEAN(D50),D50))),"内容24文字以内",IF(NOT(OR(E50="交通費",E50="消耗品費",E50="通信費",E50="その他")),"費目を選択",IF(NOT(OR(F50="本人立替",F50="会社払い")),"支払者を選択",IF(NOT(AND(ISNUMBER(G50),G50&gt;=0,G50&lt;=1000000000,G50=INT(G50))),"税込支出を確認",IF(NOT(OR(H50="対象",H50="対象外")),"精算対象を選択",IF(NOT(OR(I50="確認済",I50="要確認")),"証憑状態を選択",IF(AND(F50="会社払い",H50&lt;&gt;"対象外"),"会社払いは対象外",IF(AND(J50&lt;&gt;"",NOT(AND(AND(ISNUMBER(J50),J50&gt;=43831,J50&lt;=73050,J50=INT(J50)),J50&gt;=B50))),"精算日を確認",IF(AND(J50&lt;&gt;"",OR(F50&lt;&gt;"本人立替",H50&lt;&gt;"対象",I50&lt;&gt;"確認済")),"精算日の前提を確認","確認済み"))))))))))))))</f>
        <v/>
      </c>
      <c r="L50" s="1" t="str">
        <f aca="false">IF(K50="","",IF(K50="確認済み",0,1))</f>
        <v/>
      </c>
      <c r="M50" s="1" t="str">
        <f aca="false">IF(K50="","",IF(L50&lt;&gt;0,"入力を確認",IF(精算一覧!$I$3&lt;&gt;0,"期間を確認",IF(OR(B50&lt;精算一覧!$B$3,B50&gt;精算一覧!$E$3,B50&gt;精算一覧!$H$3),"期間外",IF(F50="会社払い","会社払い",IF(H50="対象外","対象外",IF(I50="要確認","証憑保留",IF(AND(J50&lt;&gt;"",J50&lt;=精算一覧!$H$3),"精算済","未精算"))))))))</f>
        <v/>
      </c>
      <c r="N50" s="0" t="str">
        <f aca="false">IF(K50="","",IF(L50&lt;&gt;0,0,IF(精算一覧!$I$3&lt;&gt;0,0,IF(OR(M50="期間外",M50="会社払い",M50="対象外",M50="証憑保留",M50="精算済",M50="未精算"),0,1))))</f>
        <v/>
      </c>
    </row>
    <row r="51" customFormat="false" ht="32" hidden="false" customHeight="true" outlineLevel="0" collapsed="false">
      <c r="A51" s="9"/>
      <c r="B51" s="3"/>
      <c r="C51" s="10"/>
      <c r="D51" s="10"/>
      <c r="E51" s="11"/>
      <c r="F51" s="11"/>
      <c r="G51" s="12"/>
      <c r="H51" s="11"/>
      <c r="I51" s="11"/>
      <c r="J51" s="3"/>
      <c r="K51" s="1" t="str">
        <f aca="false">IF(COUNTA(A51:J51)=0,"",IF(NOT(AND(ISTEXT(A51),LEN(A51)=8,EXACT(LEFT(A51,4),"EXP-"),ISNUMBER(FIND(MID(A51,5,1)&amp;"x","0x1x2x3x4x5x6x7x8x9x")),ISNUMBER(FIND(MID(A51,6,1)&amp;"x","0x1x2x3x4x5x6x7x8x9x")),ISNUMBER(FIND(MID(A51,7,1)&amp;"x","0x1x2x3x4x5x6x7x8x9x")),ISNUMBER(FIND(MID(A51,8,1)&amp;"x","0x1x2x3x4x5x6x7x8x9x")))),"IDはEXP-と半角数字4桁",IF(COUNTIFS($A$8:$A$57,A51)&gt;1,"支出IDが重複",IF(NOT(AND(ISNUMBER(B51),B51&gt;=43831,B51&lt;=73050,B51=INT(B51))),"支出日を確認",IF(NOT(AND(ISTEXT(C51),LEN(TRIM(C51))&gt;0,LEN(C51)&lt;=20,EXACT(CLEAN(C51),C51))),"支払先20文字以内",IF(NOT(AND(ISTEXT(D51),LEN(TRIM(D51))&gt;0,LEN(D51)&lt;=24,EXACT(CLEAN(D51),D51))),"内容24文字以内",IF(NOT(OR(E51="交通費",E51="消耗品費",E51="通信費",E51="その他")),"費目を選択",IF(NOT(OR(F51="本人立替",F51="会社払い")),"支払者を選択",IF(NOT(AND(ISNUMBER(G51),G51&gt;=0,G51&lt;=1000000000,G51=INT(G51))),"税込支出を確認",IF(NOT(OR(H51="対象",H51="対象外")),"精算対象を選択",IF(NOT(OR(I51="確認済",I51="要確認")),"証憑状態を選択",IF(AND(F51="会社払い",H51&lt;&gt;"対象外"),"会社払いは対象外",IF(AND(J51&lt;&gt;"",NOT(AND(AND(ISNUMBER(J51),J51&gt;=43831,J51&lt;=73050,J51=INT(J51)),J51&gt;=B51))),"精算日を確認",IF(AND(J51&lt;&gt;"",OR(F51&lt;&gt;"本人立替",H51&lt;&gt;"対象",I51&lt;&gt;"確認済")),"精算日の前提を確認","確認済み"))))))))))))))</f>
        <v/>
      </c>
      <c r="L51" s="1" t="str">
        <f aca="false">IF(K51="","",IF(K51="確認済み",0,1))</f>
        <v/>
      </c>
      <c r="M51" s="1" t="str">
        <f aca="false">IF(K51="","",IF(L51&lt;&gt;0,"入力を確認",IF(精算一覧!$I$3&lt;&gt;0,"期間を確認",IF(OR(B51&lt;精算一覧!$B$3,B51&gt;精算一覧!$E$3,B51&gt;精算一覧!$H$3),"期間外",IF(F51="会社払い","会社払い",IF(H51="対象外","対象外",IF(I51="要確認","証憑保留",IF(AND(J51&lt;&gt;"",J51&lt;=精算一覧!$H$3),"精算済","未精算"))))))))</f>
        <v/>
      </c>
      <c r="N51" s="0" t="str">
        <f aca="false">IF(K51="","",IF(L51&lt;&gt;0,0,IF(精算一覧!$I$3&lt;&gt;0,0,IF(OR(M51="期間外",M51="会社払い",M51="対象外",M51="証憑保留",M51="精算済",M51="未精算"),0,1))))</f>
        <v/>
      </c>
    </row>
    <row r="52" customFormat="false" ht="32" hidden="false" customHeight="true" outlineLevel="0" collapsed="false">
      <c r="A52" s="9"/>
      <c r="B52" s="3"/>
      <c r="C52" s="10"/>
      <c r="D52" s="10"/>
      <c r="E52" s="11"/>
      <c r="F52" s="11"/>
      <c r="G52" s="12"/>
      <c r="H52" s="11"/>
      <c r="I52" s="11"/>
      <c r="J52" s="3"/>
      <c r="K52" s="1" t="str">
        <f aca="false">IF(COUNTA(A52:J52)=0,"",IF(NOT(AND(ISTEXT(A52),LEN(A52)=8,EXACT(LEFT(A52,4),"EXP-"),ISNUMBER(FIND(MID(A52,5,1)&amp;"x","0x1x2x3x4x5x6x7x8x9x")),ISNUMBER(FIND(MID(A52,6,1)&amp;"x","0x1x2x3x4x5x6x7x8x9x")),ISNUMBER(FIND(MID(A52,7,1)&amp;"x","0x1x2x3x4x5x6x7x8x9x")),ISNUMBER(FIND(MID(A52,8,1)&amp;"x","0x1x2x3x4x5x6x7x8x9x")))),"IDはEXP-と半角数字4桁",IF(COUNTIFS($A$8:$A$57,A52)&gt;1,"支出IDが重複",IF(NOT(AND(ISNUMBER(B52),B52&gt;=43831,B52&lt;=73050,B52=INT(B52))),"支出日を確認",IF(NOT(AND(ISTEXT(C52),LEN(TRIM(C52))&gt;0,LEN(C52)&lt;=20,EXACT(CLEAN(C52),C52))),"支払先20文字以内",IF(NOT(AND(ISTEXT(D52),LEN(TRIM(D52))&gt;0,LEN(D52)&lt;=24,EXACT(CLEAN(D52),D52))),"内容24文字以内",IF(NOT(OR(E52="交通費",E52="消耗品費",E52="通信費",E52="その他")),"費目を選択",IF(NOT(OR(F52="本人立替",F52="会社払い")),"支払者を選択",IF(NOT(AND(ISNUMBER(G52),G52&gt;=0,G52&lt;=1000000000,G52=INT(G52))),"税込支出を確認",IF(NOT(OR(H52="対象",H52="対象外")),"精算対象を選択",IF(NOT(OR(I52="確認済",I52="要確認")),"証憑状態を選択",IF(AND(F52="会社払い",H52&lt;&gt;"対象外"),"会社払いは対象外",IF(AND(J52&lt;&gt;"",NOT(AND(AND(ISNUMBER(J52),J52&gt;=43831,J52&lt;=73050,J52=INT(J52)),J52&gt;=B52))),"精算日を確認",IF(AND(J52&lt;&gt;"",OR(F52&lt;&gt;"本人立替",H52&lt;&gt;"対象",I52&lt;&gt;"確認済")),"精算日の前提を確認","確認済み"))))))))))))))</f>
        <v/>
      </c>
      <c r="L52" s="1" t="str">
        <f aca="false">IF(K52="","",IF(K52="確認済み",0,1))</f>
        <v/>
      </c>
      <c r="M52" s="1" t="str">
        <f aca="false">IF(K52="","",IF(L52&lt;&gt;0,"入力を確認",IF(精算一覧!$I$3&lt;&gt;0,"期間を確認",IF(OR(B52&lt;精算一覧!$B$3,B52&gt;精算一覧!$E$3,B52&gt;精算一覧!$H$3),"期間外",IF(F52="会社払い","会社払い",IF(H52="対象外","対象外",IF(I52="要確認","証憑保留",IF(AND(J52&lt;&gt;"",J52&lt;=精算一覧!$H$3),"精算済","未精算"))))))))</f>
        <v/>
      </c>
      <c r="N52" s="0" t="str">
        <f aca="false">IF(K52="","",IF(L52&lt;&gt;0,0,IF(精算一覧!$I$3&lt;&gt;0,0,IF(OR(M52="期間外",M52="会社払い",M52="対象外",M52="証憑保留",M52="精算済",M52="未精算"),0,1))))</f>
        <v/>
      </c>
    </row>
    <row r="53" customFormat="false" ht="32" hidden="false" customHeight="true" outlineLevel="0" collapsed="false">
      <c r="A53" s="9"/>
      <c r="B53" s="3"/>
      <c r="C53" s="10"/>
      <c r="D53" s="10"/>
      <c r="E53" s="11"/>
      <c r="F53" s="11"/>
      <c r="G53" s="12"/>
      <c r="H53" s="11"/>
      <c r="I53" s="11"/>
      <c r="J53" s="3"/>
      <c r="K53" s="1" t="str">
        <f aca="false">IF(COUNTA(A53:J53)=0,"",IF(NOT(AND(ISTEXT(A53),LEN(A53)=8,EXACT(LEFT(A53,4),"EXP-"),ISNUMBER(FIND(MID(A53,5,1)&amp;"x","0x1x2x3x4x5x6x7x8x9x")),ISNUMBER(FIND(MID(A53,6,1)&amp;"x","0x1x2x3x4x5x6x7x8x9x")),ISNUMBER(FIND(MID(A53,7,1)&amp;"x","0x1x2x3x4x5x6x7x8x9x")),ISNUMBER(FIND(MID(A53,8,1)&amp;"x","0x1x2x3x4x5x6x7x8x9x")))),"IDはEXP-と半角数字4桁",IF(COUNTIFS($A$8:$A$57,A53)&gt;1,"支出IDが重複",IF(NOT(AND(ISNUMBER(B53),B53&gt;=43831,B53&lt;=73050,B53=INT(B53))),"支出日を確認",IF(NOT(AND(ISTEXT(C53),LEN(TRIM(C53))&gt;0,LEN(C53)&lt;=20,EXACT(CLEAN(C53),C53))),"支払先20文字以内",IF(NOT(AND(ISTEXT(D53),LEN(TRIM(D53))&gt;0,LEN(D53)&lt;=24,EXACT(CLEAN(D53),D53))),"内容24文字以内",IF(NOT(OR(E53="交通費",E53="消耗品費",E53="通信費",E53="その他")),"費目を選択",IF(NOT(OR(F53="本人立替",F53="会社払い")),"支払者を選択",IF(NOT(AND(ISNUMBER(G53),G53&gt;=0,G53&lt;=1000000000,G53=INT(G53))),"税込支出を確認",IF(NOT(OR(H53="対象",H53="対象外")),"精算対象を選択",IF(NOT(OR(I53="確認済",I53="要確認")),"証憑状態を選択",IF(AND(F53="会社払い",H53&lt;&gt;"対象外"),"会社払いは対象外",IF(AND(J53&lt;&gt;"",NOT(AND(AND(ISNUMBER(J53),J53&gt;=43831,J53&lt;=73050,J53=INT(J53)),J53&gt;=B53))),"精算日を確認",IF(AND(J53&lt;&gt;"",OR(F53&lt;&gt;"本人立替",H53&lt;&gt;"対象",I53&lt;&gt;"確認済")),"精算日の前提を確認","確認済み"))))))))))))))</f>
        <v/>
      </c>
      <c r="L53" s="1" t="str">
        <f aca="false">IF(K53="","",IF(K53="確認済み",0,1))</f>
        <v/>
      </c>
      <c r="M53" s="1" t="str">
        <f aca="false">IF(K53="","",IF(L53&lt;&gt;0,"入力を確認",IF(精算一覧!$I$3&lt;&gt;0,"期間を確認",IF(OR(B53&lt;精算一覧!$B$3,B53&gt;精算一覧!$E$3,B53&gt;精算一覧!$H$3),"期間外",IF(F53="会社払い","会社払い",IF(H53="対象外","対象外",IF(I53="要確認","証憑保留",IF(AND(J53&lt;&gt;"",J53&lt;=精算一覧!$H$3),"精算済","未精算"))))))))</f>
        <v/>
      </c>
      <c r="N53" s="0" t="str">
        <f aca="false">IF(K53="","",IF(L53&lt;&gt;0,0,IF(精算一覧!$I$3&lt;&gt;0,0,IF(OR(M53="期間外",M53="会社払い",M53="対象外",M53="証憑保留",M53="精算済",M53="未精算"),0,1))))</f>
        <v/>
      </c>
    </row>
    <row r="54" customFormat="false" ht="32" hidden="false" customHeight="true" outlineLevel="0" collapsed="false">
      <c r="A54" s="9"/>
      <c r="B54" s="3"/>
      <c r="C54" s="10"/>
      <c r="D54" s="10"/>
      <c r="E54" s="11"/>
      <c r="F54" s="11"/>
      <c r="G54" s="12"/>
      <c r="H54" s="11"/>
      <c r="I54" s="11"/>
      <c r="J54" s="3"/>
      <c r="K54" s="1" t="str">
        <f aca="false">IF(COUNTA(A54:J54)=0,"",IF(NOT(AND(ISTEXT(A54),LEN(A54)=8,EXACT(LEFT(A54,4),"EXP-"),ISNUMBER(FIND(MID(A54,5,1)&amp;"x","0x1x2x3x4x5x6x7x8x9x")),ISNUMBER(FIND(MID(A54,6,1)&amp;"x","0x1x2x3x4x5x6x7x8x9x")),ISNUMBER(FIND(MID(A54,7,1)&amp;"x","0x1x2x3x4x5x6x7x8x9x")),ISNUMBER(FIND(MID(A54,8,1)&amp;"x","0x1x2x3x4x5x6x7x8x9x")))),"IDはEXP-と半角数字4桁",IF(COUNTIFS($A$8:$A$57,A54)&gt;1,"支出IDが重複",IF(NOT(AND(ISNUMBER(B54),B54&gt;=43831,B54&lt;=73050,B54=INT(B54))),"支出日を確認",IF(NOT(AND(ISTEXT(C54),LEN(TRIM(C54))&gt;0,LEN(C54)&lt;=20,EXACT(CLEAN(C54),C54))),"支払先20文字以内",IF(NOT(AND(ISTEXT(D54),LEN(TRIM(D54))&gt;0,LEN(D54)&lt;=24,EXACT(CLEAN(D54),D54))),"内容24文字以内",IF(NOT(OR(E54="交通費",E54="消耗品費",E54="通信費",E54="その他")),"費目を選択",IF(NOT(OR(F54="本人立替",F54="会社払い")),"支払者を選択",IF(NOT(AND(ISNUMBER(G54),G54&gt;=0,G54&lt;=1000000000,G54=INT(G54))),"税込支出を確認",IF(NOT(OR(H54="対象",H54="対象外")),"精算対象を選択",IF(NOT(OR(I54="確認済",I54="要確認")),"証憑状態を選択",IF(AND(F54="会社払い",H54&lt;&gt;"対象外"),"会社払いは対象外",IF(AND(J54&lt;&gt;"",NOT(AND(AND(ISNUMBER(J54),J54&gt;=43831,J54&lt;=73050,J54=INT(J54)),J54&gt;=B54))),"精算日を確認",IF(AND(J54&lt;&gt;"",OR(F54&lt;&gt;"本人立替",H54&lt;&gt;"対象",I54&lt;&gt;"確認済")),"精算日の前提を確認","確認済み"))))))))))))))</f>
        <v/>
      </c>
      <c r="L54" s="1" t="str">
        <f aca="false">IF(K54="","",IF(K54="確認済み",0,1))</f>
        <v/>
      </c>
      <c r="M54" s="1" t="str">
        <f aca="false">IF(K54="","",IF(L54&lt;&gt;0,"入力を確認",IF(精算一覧!$I$3&lt;&gt;0,"期間を確認",IF(OR(B54&lt;精算一覧!$B$3,B54&gt;精算一覧!$E$3,B54&gt;精算一覧!$H$3),"期間外",IF(F54="会社払い","会社払い",IF(H54="対象外","対象外",IF(I54="要確認","証憑保留",IF(AND(J54&lt;&gt;"",J54&lt;=精算一覧!$H$3),"精算済","未精算"))))))))</f>
        <v/>
      </c>
      <c r="N54" s="0" t="str">
        <f aca="false">IF(K54="","",IF(L54&lt;&gt;0,0,IF(精算一覧!$I$3&lt;&gt;0,0,IF(OR(M54="期間外",M54="会社払い",M54="対象外",M54="証憑保留",M54="精算済",M54="未精算"),0,1))))</f>
        <v/>
      </c>
    </row>
    <row r="55" customFormat="false" ht="32" hidden="false" customHeight="true" outlineLevel="0" collapsed="false">
      <c r="A55" s="9"/>
      <c r="B55" s="3"/>
      <c r="C55" s="10"/>
      <c r="D55" s="10"/>
      <c r="E55" s="11"/>
      <c r="F55" s="11"/>
      <c r="G55" s="12"/>
      <c r="H55" s="11"/>
      <c r="I55" s="11"/>
      <c r="J55" s="3"/>
      <c r="K55" s="1" t="str">
        <f aca="false">IF(COUNTA(A55:J55)=0,"",IF(NOT(AND(ISTEXT(A55),LEN(A55)=8,EXACT(LEFT(A55,4),"EXP-"),ISNUMBER(FIND(MID(A55,5,1)&amp;"x","0x1x2x3x4x5x6x7x8x9x")),ISNUMBER(FIND(MID(A55,6,1)&amp;"x","0x1x2x3x4x5x6x7x8x9x")),ISNUMBER(FIND(MID(A55,7,1)&amp;"x","0x1x2x3x4x5x6x7x8x9x")),ISNUMBER(FIND(MID(A55,8,1)&amp;"x","0x1x2x3x4x5x6x7x8x9x")))),"IDはEXP-と半角数字4桁",IF(COUNTIFS($A$8:$A$57,A55)&gt;1,"支出IDが重複",IF(NOT(AND(ISNUMBER(B55),B55&gt;=43831,B55&lt;=73050,B55=INT(B55))),"支出日を確認",IF(NOT(AND(ISTEXT(C55),LEN(TRIM(C55))&gt;0,LEN(C55)&lt;=20,EXACT(CLEAN(C55),C55))),"支払先20文字以内",IF(NOT(AND(ISTEXT(D55),LEN(TRIM(D55))&gt;0,LEN(D55)&lt;=24,EXACT(CLEAN(D55),D55))),"内容24文字以内",IF(NOT(OR(E55="交通費",E55="消耗品費",E55="通信費",E55="その他")),"費目を選択",IF(NOT(OR(F55="本人立替",F55="会社払い")),"支払者を選択",IF(NOT(AND(ISNUMBER(G55),G55&gt;=0,G55&lt;=1000000000,G55=INT(G55))),"税込支出を確認",IF(NOT(OR(H55="対象",H55="対象外")),"精算対象を選択",IF(NOT(OR(I55="確認済",I55="要確認")),"証憑状態を選択",IF(AND(F55="会社払い",H55&lt;&gt;"対象外"),"会社払いは対象外",IF(AND(J55&lt;&gt;"",NOT(AND(AND(ISNUMBER(J55),J55&gt;=43831,J55&lt;=73050,J55=INT(J55)),J55&gt;=B55))),"精算日を確認",IF(AND(J55&lt;&gt;"",OR(F55&lt;&gt;"本人立替",H55&lt;&gt;"対象",I55&lt;&gt;"確認済")),"精算日の前提を確認","確認済み"))))))))))))))</f>
        <v/>
      </c>
      <c r="L55" s="1" t="str">
        <f aca="false">IF(K55="","",IF(K55="確認済み",0,1))</f>
        <v/>
      </c>
      <c r="M55" s="1" t="str">
        <f aca="false">IF(K55="","",IF(L55&lt;&gt;0,"入力を確認",IF(精算一覧!$I$3&lt;&gt;0,"期間を確認",IF(OR(B55&lt;精算一覧!$B$3,B55&gt;精算一覧!$E$3,B55&gt;精算一覧!$H$3),"期間外",IF(F55="会社払い","会社払い",IF(H55="対象外","対象外",IF(I55="要確認","証憑保留",IF(AND(J55&lt;&gt;"",J55&lt;=精算一覧!$H$3),"精算済","未精算"))))))))</f>
        <v/>
      </c>
      <c r="N55" s="0" t="str">
        <f aca="false">IF(K55="","",IF(L55&lt;&gt;0,0,IF(精算一覧!$I$3&lt;&gt;0,0,IF(OR(M55="期間外",M55="会社払い",M55="対象外",M55="証憑保留",M55="精算済",M55="未精算"),0,1))))</f>
        <v/>
      </c>
    </row>
    <row r="56" customFormat="false" ht="32" hidden="false" customHeight="true" outlineLevel="0" collapsed="false">
      <c r="A56" s="9"/>
      <c r="B56" s="3"/>
      <c r="C56" s="10"/>
      <c r="D56" s="10"/>
      <c r="E56" s="11"/>
      <c r="F56" s="11"/>
      <c r="G56" s="12"/>
      <c r="H56" s="11"/>
      <c r="I56" s="11"/>
      <c r="J56" s="3"/>
      <c r="K56" s="1" t="str">
        <f aca="false">IF(COUNTA(A56:J56)=0,"",IF(NOT(AND(ISTEXT(A56),LEN(A56)=8,EXACT(LEFT(A56,4),"EXP-"),ISNUMBER(FIND(MID(A56,5,1)&amp;"x","0x1x2x3x4x5x6x7x8x9x")),ISNUMBER(FIND(MID(A56,6,1)&amp;"x","0x1x2x3x4x5x6x7x8x9x")),ISNUMBER(FIND(MID(A56,7,1)&amp;"x","0x1x2x3x4x5x6x7x8x9x")),ISNUMBER(FIND(MID(A56,8,1)&amp;"x","0x1x2x3x4x5x6x7x8x9x")))),"IDはEXP-と半角数字4桁",IF(COUNTIFS($A$8:$A$57,A56)&gt;1,"支出IDが重複",IF(NOT(AND(ISNUMBER(B56),B56&gt;=43831,B56&lt;=73050,B56=INT(B56))),"支出日を確認",IF(NOT(AND(ISTEXT(C56),LEN(TRIM(C56))&gt;0,LEN(C56)&lt;=20,EXACT(CLEAN(C56),C56))),"支払先20文字以内",IF(NOT(AND(ISTEXT(D56),LEN(TRIM(D56))&gt;0,LEN(D56)&lt;=24,EXACT(CLEAN(D56),D56))),"内容24文字以内",IF(NOT(OR(E56="交通費",E56="消耗品費",E56="通信費",E56="その他")),"費目を選択",IF(NOT(OR(F56="本人立替",F56="会社払い")),"支払者を選択",IF(NOT(AND(ISNUMBER(G56),G56&gt;=0,G56&lt;=1000000000,G56=INT(G56))),"税込支出を確認",IF(NOT(OR(H56="対象",H56="対象外")),"精算対象を選択",IF(NOT(OR(I56="確認済",I56="要確認")),"証憑状態を選択",IF(AND(F56="会社払い",H56&lt;&gt;"対象外"),"会社払いは対象外",IF(AND(J56&lt;&gt;"",NOT(AND(AND(ISNUMBER(J56),J56&gt;=43831,J56&lt;=73050,J56=INT(J56)),J56&gt;=B56))),"精算日を確認",IF(AND(J56&lt;&gt;"",OR(F56&lt;&gt;"本人立替",H56&lt;&gt;"対象",I56&lt;&gt;"確認済")),"精算日の前提を確認","確認済み"))))))))))))))</f>
        <v/>
      </c>
      <c r="L56" s="1" t="str">
        <f aca="false">IF(K56="","",IF(K56="確認済み",0,1))</f>
        <v/>
      </c>
      <c r="M56" s="1" t="str">
        <f aca="false">IF(K56="","",IF(L56&lt;&gt;0,"入力を確認",IF(精算一覧!$I$3&lt;&gt;0,"期間を確認",IF(OR(B56&lt;精算一覧!$B$3,B56&gt;精算一覧!$E$3,B56&gt;精算一覧!$H$3),"期間外",IF(F56="会社払い","会社払い",IF(H56="対象外","対象外",IF(I56="要確認","証憑保留",IF(AND(J56&lt;&gt;"",J56&lt;=精算一覧!$H$3),"精算済","未精算"))))))))</f>
        <v/>
      </c>
      <c r="N56" s="0" t="str">
        <f aca="false">IF(K56="","",IF(L56&lt;&gt;0,0,IF(精算一覧!$I$3&lt;&gt;0,0,IF(OR(M56="期間外",M56="会社払い",M56="対象外",M56="証憑保留",M56="精算済",M56="未精算"),0,1))))</f>
        <v/>
      </c>
    </row>
    <row r="57" customFormat="false" ht="32" hidden="false" customHeight="true" outlineLevel="0" collapsed="false">
      <c r="A57" s="9"/>
      <c r="B57" s="3"/>
      <c r="C57" s="10"/>
      <c r="D57" s="10"/>
      <c r="E57" s="11"/>
      <c r="F57" s="11"/>
      <c r="G57" s="12"/>
      <c r="H57" s="11"/>
      <c r="I57" s="11"/>
      <c r="J57" s="3"/>
      <c r="K57" s="1" t="str">
        <f aca="false">IF(COUNTA(A57:J57)=0,"",IF(NOT(AND(ISTEXT(A57),LEN(A57)=8,EXACT(LEFT(A57,4),"EXP-"),ISNUMBER(FIND(MID(A57,5,1)&amp;"x","0x1x2x3x4x5x6x7x8x9x")),ISNUMBER(FIND(MID(A57,6,1)&amp;"x","0x1x2x3x4x5x6x7x8x9x")),ISNUMBER(FIND(MID(A57,7,1)&amp;"x","0x1x2x3x4x5x6x7x8x9x")),ISNUMBER(FIND(MID(A57,8,1)&amp;"x","0x1x2x3x4x5x6x7x8x9x")))),"IDはEXP-と半角数字4桁",IF(COUNTIFS($A$8:$A$57,A57)&gt;1,"支出IDが重複",IF(NOT(AND(ISNUMBER(B57),B57&gt;=43831,B57&lt;=73050,B57=INT(B57))),"支出日を確認",IF(NOT(AND(ISTEXT(C57),LEN(TRIM(C57))&gt;0,LEN(C57)&lt;=20,EXACT(CLEAN(C57),C57))),"支払先20文字以内",IF(NOT(AND(ISTEXT(D57),LEN(TRIM(D57))&gt;0,LEN(D57)&lt;=24,EXACT(CLEAN(D57),D57))),"内容24文字以内",IF(NOT(OR(E57="交通費",E57="消耗品費",E57="通信費",E57="その他")),"費目を選択",IF(NOT(OR(F57="本人立替",F57="会社払い")),"支払者を選択",IF(NOT(AND(ISNUMBER(G57),G57&gt;=0,G57&lt;=1000000000,G57=INT(G57))),"税込支出を確認",IF(NOT(OR(H57="対象",H57="対象外")),"精算対象を選択",IF(NOT(OR(I57="確認済",I57="要確認")),"証憑状態を選択",IF(AND(F57="会社払い",H57&lt;&gt;"対象外"),"会社払いは対象外",IF(AND(J57&lt;&gt;"",NOT(AND(AND(ISNUMBER(J57),J57&gt;=43831,J57&lt;=73050,J57=INT(J57)),J57&gt;=B57))),"精算日を確認",IF(AND(J57&lt;&gt;"",OR(F57&lt;&gt;"本人立替",H57&lt;&gt;"対象",I57&lt;&gt;"確認済")),"精算日の前提を確認","確認済み"))))))))))))))</f>
        <v/>
      </c>
      <c r="L57" s="1" t="str">
        <f aca="false">IF(K57="","",IF(K57="確認済み",0,1))</f>
        <v/>
      </c>
      <c r="M57" s="1" t="str">
        <f aca="false">IF(K57="","",IF(L57&lt;&gt;0,"入力を確認",IF(精算一覧!$I$3&lt;&gt;0,"期間を確認",IF(OR(B57&lt;精算一覧!$B$3,B57&gt;精算一覧!$E$3,B57&gt;精算一覧!$H$3),"期間外",IF(F57="会社払い","会社払い",IF(H57="対象外","対象外",IF(I57="要確認","証憑保留",IF(AND(J57&lt;&gt;"",J57&lt;=精算一覧!$H$3),"精算済","未精算"))))))))</f>
        <v/>
      </c>
      <c r="N57" s="0" t="str">
        <f aca="false">IF(K57="","",IF(L57&lt;&gt;0,0,IF(精算一覧!$I$3&lt;&gt;0,0,IF(OR(M57="期間外",M57="会社払い",M57="対象外",M57="証憑保留",M57="精算済",M57="未精算"),0,1))))</f>
        <v/>
      </c>
    </row>
    <row r="58" customFormat="false" ht="22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customFormat="false" ht="22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customFormat="false" ht="22" hidden="false" customHeight="true" outlineLevel="0" collapsed="false">
      <c r="A60" s="1" t="s">
        <v>65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customFormat="false" ht="22" hidden="false" customHeight="true" outlineLevel="0" collapsed="false">
      <c r="A61" s="1" t="s">
        <v>66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customFormat="false" ht="22" hidden="false" customHeight="true" outlineLevel="0" collapsed="false">
      <c r="A62" s="1" t="s">
        <v>67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customFormat="false" ht="22" hidden="false" customHeight="true" outlineLevel="0" collapsed="false">
      <c r="A63" s="1" t="s">
        <v>68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customFormat="false" ht="22" hidden="false" customHeight="true" outlineLevel="0" collapsed="false">
      <c r="A64" s="1" t="s">
        <v>69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customFormat="false" ht="22" hidden="false" customHeight="true" outlineLevel="0" collapsed="false">
      <c r="A65" s="1" t="s">
        <v>70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customFormat="false" ht="22" hidden="false" customHeight="true" outlineLevel="0" collapsed="false">
      <c r="A66" s="1" t="s">
        <v>71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customFormat="false" ht="22" hidden="false" customHeight="true" outlineLevel="0" collapsed="false">
      <c r="A67" s="1" t="s">
        <v>72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customFormat="false" ht="22" hidden="false" customHeight="true" outlineLevel="0" collapsed="false">
      <c r="A68" s="1" t="s">
        <v>73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customFormat="false" ht="22" hidden="false" customHeight="true" outlineLevel="0" collapsed="false">
      <c r="A69" s="13" t="s">
        <v>74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</sheetData>
  <conditionalFormatting sqref="K8:L57">
    <cfRule type="expression" priority="2" aboveAverage="0" equalAverage="0" bottom="0" percent="0" rank="0" text="" dxfId="2">
      <formula>AND($K8&lt;&gt;"",$K8&lt;&gt;"確認済み")</formula>
    </cfRule>
  </conditionalFormatting>
  <dataValidations count="5">
    <dataValidation allowBlank="false" errorStyle="stop" operator="between" showDropDown="false" showErrorMessage="false" showInputMessage="false" sqref="E8:E57" type="list">
      <formula1>"交通費,消耗品費,通信費,その他"</formula1>
      <formula2>0</formula2>
    </dataValidation>
    <dataValidation allowBlank="false" errorStyle="stop" operator="between" showDropDown="false" showErrorMessage="false" showInputMessage="false" sqref="F8:F57" type="list">
      <formula1>"本人立替,会社払い"</formula1>
      <formula2>0</formula2>
    </dataValidation>
    <dataValidation allowBlank="false" errorStyle="stop" operator="between" showDropDown="false" showErrorMessage="false" showInputMessage="false" sqref="H8:H57" type="list">
      <formula1>"対象,対象外"</formula1>
      <formula2>0</formula2>
    </dataValidation>
    <dataValidation allowBlank="false" errorStyle="stop" operator="between" showDropDown="false" showErrorMessage="false" showInputMessage="false" sqref="I8:I57" type="list">
      <formula1>"確認済,要確認"</formula1>
      <formula2>0</formula2>
    </dataValidation>
    <dataValidation allowBlank="false" errorStyle="stop" operator="between" showDropDown="false" showErrorMessage="false" showInputMessage="false" sqref="G8:G5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2026-10-15T20:45:23Z</dcterms:modified>
  <cp:revision>1</cp:revision>
  <dc:subject/>
  <dc:title/>
</cp:coreProperties>
</file>