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案件一覧" sheetId="1" state="visible" r:id="rId3"/>
    <sheet name="案件入力" sheetId="2" state="visible" r:id="rId4"/>
    <sheet name="登録ID" sheetId="3" state="visible" r:id="rId5"/>
  </sheets>
  <definedNames>
    <definedName function="false" hidden="false" localSheetId="0" name="_xlnm.Print_Area" vbProcedure="false">案件一覧!$A$1:$I$17</definedName>
    <definedName function="false" hidden="false" localSheetId="0" name="_xlnm.Print_Titles" vbProcedure="false">案件一覧!$9:$9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<sst xmlns="http://schemas.openxmlformats.org/spreadsheetml/2006/main" count="104" uniqueCount="79">
  <si>
    <t xml:space="preserve">見込と確認済みの受注を分ける</t>
  </si>
  <si>
    <t xml:space="preserve">基準日の前提</t>
  </si>
  <si>
    <t xml:space="preserve">入力の前提</t>
  </si>
  <si>
    <t xml:space="preserve">照合基準日</t>
  </si>
  <si>
    <t xml:space="preserve">進行（件）</t>
  </si>
  <si>
    <t xml:space="preserve">進行見込（円）</t>
  </si>
  <si>
    <t xml:space="preserve">加重見込（円）</t>
  </si>
  <si>
    <t xml:space="preserve">保留（件）</t>
  </si>
  <si>
    <t xml:space="preserve">保留見込（円）</t>
  </si>
  <si>
    <t xml:space="preserve">未確認（件）</t>
  </si>
  <si>
    <t xml:space="preserve">受注（件）</t>
  </si>
  <si>
    <t xml:space="preserve">確認済受注（円）</t>
  </si>
  <si>
    <t xml:space="preserve">失注（件）</t>
  </si>
  <si>
    <t xml:space="preserve">担当未設定（件）</t>
  </si>
  <si>
    <t xml:space="preserve">予定超過（件）</t>
  </si>
  <si>
    <t xml:space="preserve">照合差額（件）</t>
  </si>
  <si>
    <t xml:space="preserve">全登録（件）</t>
  </si>
  <si>
    <t xml:space="preserve">金額は円。加重見込と受注額を合算しません。</t>
  </si>
  <si>
    <r>
      <rPr>
        <b val="true"/>
        <sz val="11"/>
        <color rgb="FFFFFFFF"/>
        <rFont val="Noto Sans JP"/>
        <family val="2"/>
      </rPr>
      <t xml:space="preserve">案件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</si>
  <si>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顧客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</si>
  <si>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担当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</si>
  <si>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状況</t>
  </si>
  <si>
    <t xml:space="preserve">見込額</t>
  </si>
  <si>
    <t xml:space="preserve">確度</t>
  </si>
  <si>
    <t xml:space="preserve">加重見込</t>
  </si>
  <si>
    <t xml:space="preserve">受注額</t>
  </si>
  <si>
    <r>
      <rPr>
        <b val="true"/>
        <sz val="11"/>
        <color rgb="FFFFFFFF"/>
        <rFont val="Noto Sans JP"/>
        <family val="2"/>
      </rPr>
      <t xml:space="preserve">予定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b val="true"/>
        <sz val="11"/>
        <color rgb="FFFFFFFF"/>
        <rFont val="Noto Sans JP"/>
        <family val="2"/>
      </rPr>
      <t xml:space="preserve">決着日</t>
    </r>
  </si>
  <si>
    <t xml:space="preserve">案件の状況・見込・受注の入力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</si>
  <si>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J</t>
    </r>
    <r>
      <rPr>
        <sz val="11"/>
        <color rgb="FF20283F"/>
        <rFont val="Noto Sans JP"/>
        <family val="2"/>
      </rPr>
      <t xml:space="preserve">へ。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案件</t>
    </r>
    <r>
      <rPr>
        <sz val="11"/>
        <color rgb="FF20283F"/>
        <rFont val="Arial"/>
        <family val="0"/>
        <charset val="1"/>
      </rPr>
      <t xml:space="preserve">/50</t>
    </r>
    <r>
      <rPr>
        <sz val="11"/>
        <color rgb="FF20283F"/>
        <rFont val="Noto Sans JP"/>
        <family val="2"/>
      </rPr>
      <t xml:space="preserve">顧客</t>
    </r>
    <r>
      <rPr>
        <sz val="11"/>
        <color rgb="FF20283F"/>
        <rFont val="Arial"/>
        <family val="0"/>
        <charset val="1"/>
      </rPr>
      <t xml:space="preserve">ID/20</t>
    </r>
    <r>
      <rPr>
        <sz val="11"/>
        <color rgb="FF20283F"/>
        <rFont val="Noto Sans JP"/>
        <family val="2"/>
      </rPr>
      <t xml:space="preserve">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。顧客名・案件名と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の対応や根拠は別の元台帳で管理。</t>
    </r>
  </si>
  <si>
    <r>
      <rPr>
        <sz val="11"/>
        <color rgb="FF20283F"/>
        <rFont val="Noto Sans JP"/>
        <family val="2"/>
      </rPr>
      <t xml:space="preserve">確度は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の整数（</t>
    </r>
    <r>
      <rPr>
        <sz val="11"/>
        <color rgb="FF20283F"/>
        <rFont val="Arial"/>
        <family val="0"/>
        <charset val="1"/>
      </rPr>
      <t xml:space="preserve">50%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を入力）。確度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でも自動受注にせず、未確認は</t>
    </r>
    <r>
      <rPr>
        <sz val="11"/>
        <color rgb="FF20283F"/>
        <rFont val="Arial"/>
        <family val="0"/>
        <charset val="1"/>
      </rPr>
      <t xml:space="preserve">0%</t>
    </r>
    <r>
      <rPr>
        <sz val="11"/>
        <color rgb="FF20283F"/>
        <rFont val="Noto Sans JP"/>
        <family val="2"/>
      </rPr>
      <t xml:space="preserve">へ埋めません。</t>
    </r>
  </si>
  <si>
    <t xml:space="preserve">見込額（円）</t>
  </si>
  <si>
    <r>
      <rPr>
        <b val="true"/>
        <sz val="11"/>
        <color rgb="FFFFFFFF"/>
        <rFont val="Noto Sans JP"/>
        <family val="2"/>
      </rPr>
      <t xml:space="preserve">確度（</t>
    </r>
    <r>
      <rPr>
        <b val="true"/>
        <sz val="11"/>
        <color rgb="FFFFFFFF"/>
        <rFont val="Arial"/>
        <family val="0"/>
        <charset val="1"/>
      </rPr>
      <t xml:space="preserve">0</t>
    </r>
    <r>
      <rPr>
        <b val="true"/>
        <sz val="11"/>
        <color rgb="FFFFFFFF"/>
        <rFont val="Noto Sans JP"/>
        <family val="2"/>
      </rPr>
      <t xml:space="preserve">〜</t>
    </r>
    <r>
      <rPr>
        <b val="true"/>
        <sz val="11"/>
        <color rgb="FFFFFFFF"/>
        <rFont val="Arial"/>
        <family val="0"/>
        <charset val="1"/>
      </rPr>
      <t xml:space="preserve">100</t>
    </r>
    <r>
      <rPr>
        <b val="true"/>
        <sz val="11"/>
        <color rgb="FFFFFFFF"/>
        <rFont val="Noto Sans JP"/>
        <family val="2"/>
      </rPr>
      <t xml:space="preserve">）</t>
    </r>
  </si>
  <si>
    <t xml:space="preserve">受注予定日</t>
  </si>
  <si>
    <t xml:space="preserve">受注額（円）</t>
  </si>
  <si>
    <t xml:space="preserve">決着日</t>
  </si>
  <si>
    <t xml:space="preserve">記録確認日</t>
  </si>
  <si>
    <t xml:space="preserve">進行加重見込</t>
  </si>
  <si>
    <t xml:space="preserve">進行予定超過</t>
  </si>
  <si>
    <t xml:space="preserve">担当未設定</t>
  </si>
  <si>
    <t xml:space="preserve">入力の確認</t>
  </si>
  <si>
    <t xml:space="preserve">入力不備</t>
  </si>
  <si>
    <t xml:space="preserve">計算の前提</t>
  </si>
  <si>
    <t xml:space="preserve">OPP-0001</t>
  </si>
  <si>
    <t xml:space="preserve">CUS-0001</t>
  </si>
  <si>
    <t xml:space="preserve">STF-0001</t>
  </si>
  <si>
    <t xml:space="preserve">進行</t>
  </si>
  <si>
    <t xml:space="preserve">OPP-0002</t>
  </si>
  <si>
    <t xml:space="preserve">CUS-0002</t>
  </si>
  <si>
    <t xml:space="preserve">STF-0002</t>
  </si>
  <si>
    <t xml:space="preserve">OPP-0003</t>
  </si>
  <si>
    <t xml:space="preserve">CUS-0003</t>
  </si>
  <si>
    <t xml:space="preserve">OPP-0004</t>
  </si>
  <si>
    <t xml:space="preserve">STF-0003</t>
  </si>
  <si>
    <t xml:space="preserve">保留</t>
  </si>
  <si>
    <t xml:space="preserve">OPP-0005</t>
  </si>
  <si>
    <t xml:space="preserve">受注</t>
  </si>
  <si>
    <t xml:space="preserve">OPP-0006</t>
  </si>
  <si>
    <t xml:space="preserve">失注</t>
  </si>
  <si>
    <t xml:space="preserve">OPP-0007</t>
  </si>
  <si>
    <t xml:space="preserve">CUS-0004</t>
  </si>
  <si>
    <t xml:space="preserve">未確認</t>
  </si>
  <si>
    <t xml:space="preserve">OPP-0008</t>
  </si>
  <si>
    <t xml:space="preserve">STF-0004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</si>
  <si>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案件</t>
    </r>
    <r>
      <rPr>
        <sz val="11"/>
        <color rgb="FF20283F"/>
        <rFont val="Arial"/>
        <family val="0"/>
        <charset val="1"/>
      </rPr>
      <t xml:space="preserve">/50</t>
    </r>
    <r>
      <rPr>
        <sz val="11"/>
        <color rgb="FF20283F"/>
        <rFont val="Noto Sans JP"/>
        <family val="2"/>
      </rPr>
      <t xml:space="preserve">顧客</t>
    </r>
    <r>
      <rPr>
        <sz val="11"/>
        <color rgb="FF20283F"/>
        <rFont val="Arial"/>
        <family val="0"/>
        <charset val="1"/>
      </rPr>
      <t xml:space="preserve">ID/20</t>
    </r>
    <r>
      <rPr>
        <sz val="11"/>
        <color rgb="FF20283F"/>
        <rFont val="Noto Sans JP"/>
        <family val="2"/>
      </rPr>
      <t xml:space="preserve">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。見込・受注を円で区別し、元台帳と対応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根拠を管理。</t>
    </r>
  </si>
  <si>
    <r>
      <rPr>
        <sz val="11"/>
        <color rgb="FF20283F"/>
        <rFont val="Noto Sans JP"/>
        <family val="2"/>
      </rPr>
      <t xml:space="preserve">進行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保留は見込額・確度・予定日が必須。受注は受注額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決着日、失注は決着日が必須。</t>
    </r>
  </si>
  <si>
    <r>
      <rPr>
        <sz val="11"/>
        <color rgb="FF20283F"/>
        <rFont val="Noto Sans JP"/>
        <family val="2"/>
      </rPr>
      <t xml:space="preserve">確度は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の整数。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でも受注にせず、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と未確認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空欄は別。確度の根拠を自動推定しません。</t>
    </r>
  </si>
  <si>
    <r>
      <rPr>
        <sz val="11"/>
        <color rgb="FF20283F"/>
        <rFont val="Noto Sans JP"/>
        <family val="2"/>
      </rPr>
      <t xml:space="preserve">加重見込は進行だけ見込額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確度</t>
    </r>
    <r>
      <rPr>
        <sz val="11"/>
        <color rgb="FF20283F"/>
        <rFont val="Arial"/>
        <family val="0"/>
        <charset val="1"/>
      </rPr>
      <t xml:space="preserve">÷100</t>
    </r>
    <r>
      <rPr>
        <sz val="11"/>
        <color rgb="FF20283F"/>
        <rFont val="Noto Sans JP"/>
        <family val="2"/>
      </rPr>
      <t xml:space="preserve">を案件ごとに四捨五入して合計。未確認ありは合計を判定保留。</t>
    </r>
  </si>
  <si>
    <r>
      <rPr>
        <sz val="11"/>
        <color rgb="FF20283F"/>
        <rFont val="Noto Sans JP"/>
        <family val="2"/>
      </rPr>
      <t xml:space="preserve">進行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保留の金額・確認済受注は区分別の小計。未確認を含む全体の金額を保証しません。</t>
    </r>
  </si>
  <si>
    <r>
      <rPr>
        <sz val="11"/>
        <color rgb="FF20283F"/>
        <rFont val="Noto Sans JP"/>
        <family val="2"/>
      </rPr>
      <t xml:space="preserve">決着日≦記録確認日≦基準日、全日付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時刻なし。予定超過は進行の予定日の翌日から。</t>
    </r>
  </si>
  <si>
    <r>
      <rPr>
        <sz val="11"/>
        <color rgb="FF20283F"/>
        <rFont val="Noto Sans JP"/>
        <family val="2"/>
      </rPr>
      <t xml:space="preserve">現在の元台帳の状況を照合。基準日変更だけで過去の状況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確度の変更履歴を復元しません。</t>
    </r>
  </si>
  <si>
    <r>
      <rPr>
        <sz val="11"/>
        <color rgb="FF20283F"/>
        <rFont val="Noto Sans JP"/>
        <family val="2"/>
      </rPr>
      <t xml:space="preserve">受注額は売上計上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請求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入金ではありません。税計算・会計・</t>
    </r>
    <r>
      <rPr>
        <sz val="11"/>
        <color rgb="FF20283F"/>
        <rFont val="Arial"/>
        <family val="0"/>
        <charset val="1"/>
      </rPr>
      <t xml:space="preserve">CRM</t>
    </r>
    <r>
      <rPr>
        <sz val="11"/>
        <color rgb="FF20283F"/>
        <rFont val="Noto Sans JP"/>
        <family val="2"/>
      </rPr>
      <t xml:space="preserve">同期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自動連絡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権限を判定しません。</t>
    </r>
  </si>
  <si>
    <r>
      <rPr>
        <sz val="11"/>
        <color rgb="FF20283F"/>
        <rFont val="Noto Sans JP"/>
        <family val="2"/>
      </rPr>
      <t xml:space="preserve">印刷は案件一覧のみ。初期</t>
    </r>
    <r>
      <rPr>
        <sz val="11"/>
        <color rgb="FF20283F"/>
        <rFont val="Arial"/>
        <family val="0"/>
        <charset val="1"/>
      </rPr>
      <t xml:space="preserve">A1:I17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</si>
  <si>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https://support.microsoft.com/en-us/excel/functions/sumifs-function</t>
    </r>
  </si>
  <si>
    <t xml:space="preserve">https://support.microsoft.com/en-us/excel/functions/countifs-function https://support.microsoft.com/en-us/excel/functions/round-function</t>
  </si>
  <si>
    <r>
      <rPr>
        <b val="true"/>
        <sz val="16"/>
        <color rgb="FF3048A5"/>
        <rFont val="Noto Sans JP"/>
        <family val="2"/>
      </rPr>
      <t xml:space="preserve">顧客</t>
    </r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・担当者</t>
    </r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を登録</t>
    </r>
  </si>
  <si>
    <r>
      <rPr>
        <sz val="11"/>
        <color rgb="FF20283F"/>
        <rFont val="Noto Sans JP"/>
        <family val="2"/>
      </rPr>
      <t xml:space="preserve">顧客</t>
    </r>
    <r>
      <rPr>
        <sz val="11"/>
        <color rgb="FF20283F"/>
        <rFont val="Arial"/>
        <family val="0"/>
        <charset val="1"/>
      </rPr>
      <t xml:space="preserve">50ID</t>
    </r>
    <r>
      <rPr>
        <sz val="11"/>
        <color rgb="FF20283F"/>
        <rFont val="Noto Sans JP"/>
        <family val="2"/>
      </rPr>
      <t xml:space="preserve">・担当</t>
    </r>
    <r>
      <rPr>
        <sz val="11"/>
        <color rgb="FF20283F"/>
        <rFont val="Arial"/>
        <family val="0"/>
        <charset val="1"/>
      </rPr>
      <t xml:space="preserve">20ID</t>
    </r>
    <r>
      <rPr>
        <sz val="11"/>
        <color rgb="FF20283F"/>
        <rFont val="Noto Sans JP"/>
        <family val="2"/>
      </rPr>
      <t xml:space="preserve">まで。顧客・案件名・本人との対応と利用権限は元台帳で管理。</t>
    </r>
  </si>
  <si>
    <r>
      <rPr>
        <sz val="11"/>
        <color rgb="FF20283F"/>
        <rFont val="Noto Sans JP"/>
        <family val="2"/>
      </rPr>
      <t xml:space="preserve">同じ顧客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人物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案件の別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、登録漏れや金額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確度の根拠は自動検証しません。</t>
    </r>
  </si>
  <si>
    <r>
      <rPr>
        <b val="true"/>
        <sz val="11"/>
        <color rgb="FFFFFFFF"/>
        <rFont val="Arial"/>
        <family val="0"/>
        <charset val="1"/>
      </rPr>
      <t xml:space="preserve">ID</t>
    </r>
    <r>
      <rPr>
        <b val="true"/>
        <sz val="11"/>
        <color rgb="FFFFFFFF"/>
        <rFont val="Noto Sans JP"/>
        <family val="2"/>
      </rPr>
      <t xml:space="preserve">の確認</t>
    </r>
  </si>
  <si>
    <r>
      <rPr>
        <b val="true"/>
        <sz val="11"/>
        <color rgb="FFFFFFFF"/>
        <rFont val="Noto Sans JP"/>
        <family val="2"/>
      </rPr>
      <t xml:space="preserve">担当者</t>
    </r>
    <r>
      <rPr>
        <b val="true"/>
        <sz val="11"/>
        <color rgb="FFFFFFFF"/>
        <rFont val="Arial"/>
        <family val="0"/>
        <charset val="1"/>
      </rPr>
      <t xml:space="preserve">ID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</si>
</sst>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11]yyyy/mm/dd"/>
    <numFmt numFmtId="166" formatCode="0"/>
    <numFmt numFmtId="167" formatCode="#,##0"/>
    <numFmt numFmtId="168" formatCode="0\%"/>
    <numFmt numFmtId="169" formatCode="@"/>
  </numFmts>
  <fonts count="11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b val="true"/>
      <sz val="16"/>
      <color rgb="FF3048A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805400"/>
      </font>
      <fill>
        <patternFill>
          <bgColor rgb="FFFFF1D2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3" min="2" style="0" width="20"/>
    <col collapsed="false" customWidth="true" hidden="false" outlineLevel="0" max="4" min="4" style="0" width="19"/>
    <col collapsed="false" customWidth="true" hidden="false" outlineLevel="0" max="5" min="5" style="0" width="22"/>
    <col collapsed="false" customWidth="true" hidden="false" outlineLevel="0" max="6" min="6" style="0" width="17"/>
    <col collapsed="false" customWidth="true" hidden="false" outlineLevel="0" max="8" min="7" style="0" width="23"/>
    <col collapsed="false" customWidth="true" hidden="false" outlineLevel="0" max="9" min="9" style="0" width="22"/>
    <col collapsed="false" customWidth="true" hidden="false" outlineLevel="0" max="12" min="10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 t="s">
        <v>1</v>
      </c>
      <c r="L2" s="1" t="s">
        <v>2</v>
      </c>
    </row>
    <row r="3" customFormat="false" ht="23" hidden="false" customHeight="true" outlineLevel="0" collapsed="false">
      <c r="A3" s="1" t="s">
        <v>3</v>
      </c>
      <c r="B3" s="3" t="n">
        <v>46311</v>
      </c>
      <c r="C3" s="1"/>
      <c r="D3" s="1"/>
      <c r="E3" s="1"/>
      <c r="F3" s="1"/>
      <c r="G3" s="1"/>
      <c r="H3" s="1"/>
      <c r="I3" s="1" t="str">
        <f aca="false">IF(L3=0,"入力不備なし","入力を確認")</f>
        <v>入力不備なし</v>
      </c>
      <c r="J3" s="1"/>
      <c r="K3" s="1" t="n">
        <f aca="false">IF(AND(ISNUMBER(B3),B3&gt;=43831,B3&lt;73051,B3=INT(B3)),0,1)</f>
        <v>0</v>
      </c>
      <c r="L3" s="1" t="n">
        <f aca="false">K3+SUM(案件入力!O8:O57)+SUM(案件入力!P8:P57)+SUM(登録ID!C8:C57)+SUM(登録ID!G8:G27)</f>
        <v>0</v>
      </c>
    </row>
    <row r="4" customFormat="false" ht="23" hidden="false" customHeight="true" outlineLevel="0" collapsed="false">
      <c r="A4" s="1" t="s">
        <v>4</v>
      </c>
      <c r="B4" s="4" t="n">
        <f aca="false">IF($L$3=0,COUNTIFS(案件入力!D8:D57,"進行"),NA())</f>
        <v>4</v>
      </c>
      <c r="C4" s="1"/>
      <c r="D4" s="1" t="s">
        <v>5</v>
      </c>
      <c r="E4" s="5" t="n">
        <f aca="false">IF($L$3=0,SUMIFS(案件入力!E8:E57,案件入力!D8:D57,"進行"),NA())</f>
        <v>300002</v>
      </c>
      <c r="F4" s="1"/>
      <c r="G4" s="1" t="s">
        <v>6</v>
      </c>
      <c r="H4" s="5" t="str">
        <f aca="false">IF($L$3&lt;&gt;0,NA(),IF(H5&gt;0,"判定保留",SUM(案件入力!K8:K57)))</f>
        <v>判定保留</v>
      </c>
      <c r="I4" s="1"/>
      <c r="J4" s="1"/>
      <c r="K4" s="1"/>
      <c r="L4" s="1"/>
    </row>
    <row r="5" customFormat="false" ht="23" hidden="false" customHeight="true" outlineLevel="0" collapsed="false">
      <c r="A5" s="1" t="s">
        <v>7</v>
      </c>
      <c r="B5" s="4" t="n">
        <f aca="false">IF($L$3=0,COUNTIFS(案件入力!D8:D57,"保留"),NA())</f>
        <v>1</v>
      </c>
      <c r="C5" s="1"/>
      <c r="D5" s="1" t="s">
        <v>8</v>
      </c>
      <c r="E5" s="5" t="n">
        <f aca="false">IF($L$3=0,SUMIFS(案件入力!E8:E57,案件入力!D8:D57,"保留"),NA())</f>
        <v>80000</v>
      </c>
      <c r="F5" s="1"/>
      <c r="G5" s="1" t="s">
        <v>9</v>
      </c>
      <c r="H5" s="4" t="n">
        <f aca="false">IF($L$3=0,COUNTIFS(案件入力!D8:D57,"未確認"),NA())</f>
        <v>1</v>
      </c>
      <c r="I5" s="1"/>
      <c r="J5" s="1"/>
      <c r="K5" s="1"/>
      <c r="L5" s="1"/>
    </row>
    <row r="6" customFormat="false" ht="23" hidden="false" customHeight="true" outlineLevel="0" collapsed="false">
      <c r="A6" s="1" t="s">
        <v>10</v>
      </c>
      <c r="B6" s="4" t="n">
        <f aca="false">IF($L$3=0,COUNTIFS(案件入力!D8:D57,"受注"),NA())</f>
        <v>1</v>
      </c>
      <c r="C6" s="1"/>
      <c r="D6" s="1" t="s">
        <v>11</v>
      </c>
      <c r="E6" s="5" t="n">
        <f aca="false">IF($L$3=0,SUMIFS(案件入力!H8:H57,案件入力!D8:D57,"受注"),NA())</f>
        <v>110000</v>
      </c>
      <c r="F6" s="1"/>
      <c r="G6" s="1" t="s">
        <v>12</v>
      </c>
      <c r="H6" s="4" t="n">
        <f aca="false">IF($L$3=0,COUNTIFS(案件入力!D8:D57,"失注"),NA())</f>
        <v>1</v>
      </c>
      <c r="I6" s="1"/>
      <c r="J6" s="1"/>
      <c r="K6" s="1"/>
      <c r="L6" s="1"/>
    </row>
    <row r="7" customFormat="false" ht="23" hidden="false" customHeight="true" outlineLevel="0" collapsed="false">
      <c r="A7" s="1" t="s">
        <v>13</v>
      </c>
      <c r="B7" s="4" t="n">
        <f aca="false">IF($L$3=0,COUNTIFS(案件入力!M8:M57,1),NA())</f>
        <v>2</v>
      </c>
      <c r="C7" s="1"/>
      <c r="D7" s="1" t="s">
        <v>14</v>
      </c>
      <c r="E7" s="4" t="n">
        <f aca="false">IF($L$3=0,COUNTIFS(案件入力!L8:L57,1),NA())</f>
        <v>1</v>
      </c>
      <c r="F7" s="1"/>
      <c r="G7" s="1" t="s">
        <v>15</v>
      </c>
      <c r="H7" s="4" t="n">
        <f aca="false">B8-B4-B5-H5-B6-H6</f>
        <v>0</v>
      </c>
      <c r="I7" s="1"/>
      <c r="J7" s="1"/>
      <c r="K7" s="1"/>
      <c r="L7" s="1"/>
    </row>
    <row r="8" customFormat="false" ht="23" hidden="false" customHeight="true" outlineLevel="0" collapsed="false">
      <c r="A8" s="1" t="s">
        <v>16</v>
      </c>
      <c r="B8" s="4" t="n">
        <f aca="false">IF($L$3=0,COUNTIFS(案件入力!N8:N57,"確認済み"),NA())</f>
        <v>8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</row>
    <row r="9" customFormat="false" ht="38" hidden="false" customHeight="true" outlineLevel="0" collapsed="false">
      <c r="A9" s="6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1"/>
      <c r="K9" s="1"/>
      <c r="L9" s="1"/>
    </row>
    <row r="10" customFormat="false" ht="30" hidden="false" customHeight="true" outlineLevel="0" collapsed="false">
      <c r="A10" s="1" t="str">
        <f aca="false">IF(COUNTA(案件入力!A8:J8)=0,"",IF(COUNTA(案件入力!A8)=0,"",案件入力!A8))</f>
        <v>OPP-0001</v>
      </c>
      <c r="B10" s="7" t="str">
        <f aca="false">IF(COUNTA(案件入力!A8:J8)=0,"",IF(COUNTA(案件入力!B8)=0,"",案件入力!B8))</f>
        <v>CUS-0001</v>
      </c>
      <c r="C10" s="7" t="str">
        <f aca="false">IF(COUNTA(案件入力!A8:J8)=0,"",IF(COUNTA(案件入力!C8)=0,"",案件入力!C8))</f>
        <v>STF-0001</v>
      </c>
      <c r="D10" s="8" t="str">
        <f aca="false">IF(COUNTA(案件入力!A8:J8)=0,"",IF(COUNTA(案件入力!D8)=0,"",案件入力!D8))</f>
        <v>進行</v>
      </c>
      <c r="E10" s="5" t="n">
        <f aca="false">IF(COUNTA(案件入力!A8:J8)=0,"",IF(COUNTA(案件入力!E8)=0,"",案件入力!E8))</f>
        <v>100000</v>
      </c>
      <c r="F10" s="9" t="n">
        <f aca="false">IF(COUNTA(案件入力!A8:J8)=0,"",IF(COUNTA(案件入力!F8)=0,"",案件入力!F8))</f>
        <v>50</v>
      </c>
      <c r="G10" s="5" t="n">
        <f aca="false">IF(COUNTA(案件入力!A8:J8)=0,"",IF(COUNTA(案件入力!K8)=0,"",案件入力!K8))</f>
        <v>50000</v>
      </c>
      <c r="H10" s="5" t="str">
        <f aca="false">IF(COUNTA(案件入力!A8:J8)=0,"",IF(COUNTA(案件入力!H8)=0,"",案件入力!H8))</f>
        <v/>
      </c>
      <c r="I10" s="10" t="n">
        <f aca="false">IF(COUNTA(案件入力!A8:J8)=0,"",IF(OR(案件入力!D8="受注",案件入力!D8="失注"),案件入力!I8,IF(案件入力!G8="","",案件入力!G8)))</f>
        <v>46310</v>
      </c>
      <c r="J10" s="1"/>
      <c r="K10" s="1"/>
      <c r="L10" s="1"/>
    </row>
    <row r="11" customFormat="false" ht="30" hidden="false" customHeight="true" outlineLevel="0" collapsed="false">
      <c r="A11" s="1" t="str">
        <f aca="false">IF(COUNTA(案件入力!A9:J9)=0,"",IF(COUNTA(案件入力!A9)=0,"",案件入力!A9))</f>
        <v>OPP-0002</v>
      </c>
      <c r="B11" s="7" t="str">
        <f aca="false">IF(COUNTA(案件入力!A9:J9)=0,"",IF(COUNTA(案件入力!B9)=0,"",案件入力!B9))</f>
        <v>CUS-0002</v>
      </c>
      <c r="C11" s="7" t="str">
        <f aca="false">IF(COUNTA(案件入力!A9:J9)=0,"",IF(COUNTA(案件入力!C9)=0,"",案件入力!C9))</f>
        <v>STF-0002</v>
      </c>
      <c r="D11" s="8" t="str">
        <f aca="false">IF(COUNTA(案件入力!A9:J9)=0,"",IF(COUNTA(案件入力!D9)=0,"",案件入力!D9))</f>
        <v>進行</v>
      </c>
      <c r="E11" s="5" t="n">
        <f aca="false">IF(COUNTA(案件入力!A9:J9)=0,"",IF(COUNTA(案件入力!E9)=0,"",案件入力!E9))</f>
        <v>200001</v>
      </c>
      <c r="F11" s="9" t="n">
        <f aca="false">IF(COUNTA(案件入力!A9:J9)=0,"",IF(COUNTA(案件入力!F9)=0,"",案件入力!F9))</f>
        <v>25</v>
      </c>
      <c r="G11" s="5" t="n">
        <f aca="false">IF(COUNTA(案件入力!A9:J9)=0,"",IF(COUNTA(案件入力!K9)=0,"",案件入力!K9))</f>
        <v>50000</v>
      </c>
      <c r="H11" s="5" t="str">
        <f aca="false">IF(COUNTA(案件入力!A9:J9)=0,"",IF(COUNTA(案件入力!H9)=0,"",案件入力!H9))</f>
        <v/>
      </c>
      <c r="I11" s="10" t="n">
        <f aca="false">IF(COUNTA(案件入力!A9:J9)=0,"",IF(OR(案件入力!D9="受注",案件入力!D9="失注"),案件入力!I9,IF(案件入力!G9="","",案件入力!G9)))</f>
        <v>46315</v>
      </c>
      <c r="J11" s="1"/>
      <c r="K11" s="1"/>
      <c r="L11" s="1"/>
    </row>
    <row r="12" customFormat="false" ht="30" hidden="false" customHeight="true" outlineLevel="0" collapsed="false">
      <c r="A12" s="1" t="str">
        <f aca="false">IF(COUNTA(案件入力!A10:J10)=0,"",IF(COUNTA(案件入力!A10)=0,"",案件入力!A10))</f>
        <v>OPP-0003</v>
      </c>
      <c r="B12" s="7" t="str">
        <f aca="false">IF(COUNTA(案件入力!A10:J10)=0,"",IF(COUNTA(案件入力!B10)=0,"",案件入力!B10))</f>
        <v>CUS-0003</v>
      </c>
      <c r="C12" s="7" t="str">
        <f aca="false">IF(COUNTA(案件入力!A10:J10)=0,"",IF(COUNTA(案件入力!C10)=0,"",案件入力!C10))</f>
        <v/>
      </c>
      <c r="D12" s="8" t="str">
        <f aca="false">IF(COUNTA(案件入力!A10:J10)=0,"",IF(COUNTA(案件入力!D10)=0,"",案件入力!D10))</f>
        <v>進行</v>
      </c>
      <c r="E12" s="5" t="n">
        <f aca="false">IF(COUNTA(案件入力!A10:J10)=0,"",IF(COUNTA(案件入力!E10)=0,"",案件入力!E10))</f>
        <v>0</v>
      </c>
      <c r="F12" s="9" t="n">
        <f aca="false">IF(COUNTA(案件入力!A10:J10)=0,"",IF(COUNTA(案件入力!F10)=0,"",案件入力!F10))</f>
        <v>0</v>
      </c>
      <c r="G12" s="5" t="n">
        <f aca="false">IF(COUNTA(案件入力!A10:J10)=0,"",IF(COUNTA(案件入力!K10)=0,"",案件入力!K10))</f>
        <v>0</v>
      </c>
      <c r="H12" s="5" t="str">
        <f aca="false">IF(COUNTA(案件入力!A10:J10)=0,"",IF(COUNTA(案件入力!H10)=0,"",案件入力!H10))</f>
        <v/>
      </c>
      <c r="I12" s="10" t="n">
        <f aca="false">IF(COUNTA(案件入力!A10:J10)=0,"",IF(OR(案件入力!D10="受注",案件入力!D10="失注"),案件入力!I10,IF(案件入力!G10="","",案件入力!G10)))</f>
        <v>46311</v>
      </c>
      <c r="J12" s="1"/>
      <c r="K12" s="1"/>
      <c r="L12" s="1"/>
    </row>
    <row r="13" customFormat="false" ht="30" hidden="false" customHeight="true" outlineLevel="0" collapsed="false">
      <c r="A13" s="1" t="str">
        <f aca="false">IF(COUNTA(案件入力!A11:J11)=0,"",IF(COUNTA(案件入力!A11)=0,"",案件入力!A11))</f>
        <v>OPP-0004</v>
      </c>
      <c r="B13" s="7" t="str">
        <f aca="false">IF(COUNTA(案件入力!A11:J11)=0,"",IF(COUNTA(案件入力!B11)=0,"",案件入力!B11))</f>
        <v>CUS-0001</v>
      </c>
      <c r="C13" s="7" t="str">
        <f aca="false">IF(COUNTA(案件入力!A11:J11)=0,"",IF(COUNTA(案件入力!C11)=0,"",案件入力!C11))</f>
        <v>STF-0003</v>
      </c>
      <c r="D13" s="8" t="str">
        <f aca="false">IF(COUNTA(案件入力!A11:J11)=0,"",IF(COUNTA(案件入力!D11)=0,"",案件入力!D11))</f>
        <v>保留</v>
      </c>
      <c r="E13" s="5" t="n">
        <f aca="false">IF(COUNTA(案件入力!A11:J11)=0,"",IF(COUNTA(案件入力!E11)=0,"",案件入力!E11))</f>
        <v>80000</v>
      </c>
      <c r="F13" s="9" t="n">
        <f aca="false">IF(COUNTA(案件入力!A11:J11)=0,"",IF(COUNTA(案件入力!F11)=0,"",案件入力!F11))</f>
        <v>75</v>
      </c>
      <c r="G13" s="5" t="str">
        <f aca="false">IF(COUNTA(案件入力!A11:J11)=0,"",IF(COUNTA(案件入力!K11)=0,"",案件入力!K11))</f>
        <v/>
      </c>
      <c r="H13" s="5" t="str">
        <f aca="false">IF(COUNTA(案件入力!A11:J11)=0,"",IF(COUNTA(案件入力!H11)=0,"",案件入力!H11))</f>
        <v/>
      </c>
      <c r="I13" s="10" t="n">
        <f aca="false">IF(COUNTA(案件入力!A11:J11)=0,"",IF(OR(案件入力!D11="受注",案件入力!D11="失注"),案件入力!I11,IF(案件入力!G11="","",案件入力!G11)))</f>
        <v>46309</v>
      </c>
      <c r="J13" s="1"/>
      <c r="K13" s="1"/>
      <c r="L13" s="1"/>
    </row>
    <row r="14" customFormat="false" ht="30" hidden="false" customHeight="true" outlineLevel="0" collapsed="false">
      <c r="A14" s="1" t="str">
        <f aca="false">IF(COUNTA(案件入力!A12:J12)=0,"",IF(COUNTA(案件入力!A12)=0,"",案件入力!A12))</f>
        <v>OPP-0005</v>
      </c>
      <c r="B14" s="7" t="str">
        <f aca="false">IF(COUNTA(案件入力!A12:J12)=0,"",IF(COUNTA(案件入力!B12)=0,"",案件入力!B12))</f>
        <v>CUS-0002</v>
      </c>
      <c r="C14" s="7" t="str">
        <f aca="false">IF(COUNTA(案件入力!A12:J12)=0,"",IF(COUNTA(案件入力!C12)=0,"",案件入力!C12))</f>
        <v>STF-0002</v>
      </c>
      <c r="D14" s="8" t="str">
        <f aca="false">IF(COUNTA(案件入力!A12:J12)=0,"",IF(COUNTA(案件入力!D12)=0,"",案件入力!D12))</f>
        <v>受注</v>
      </c>
      <c r="E14" s="5" t="n">
        <f aca="false">IF(COUNTA(案件入力!A12:J12)=0,"",IF(COUNTA(案件入力!E12)=0,"",案件入力!E12))</f>
        <v>120000</v>
      </c>
      <c r="F14" s="9" t="n">
        <f aca="false">IF(COUNTA(案件入力!A12:J12)=0,"",IF(COUNTA(案件入力!F12)=0,"",案件入力!F12))</f>
        <v>100</v>
      </c>
      <c r="G14" s="5" t="str">
        <f aca="false">IF(COUNTA(案件入力!A12:J12)=0,"",IF(COUNTA(案件入力!K12)=0,"",案件入力!K12))</f>
        <v/>
      </c>
      <c r="H14" s="5" t="n">
        <f aca="false">IF(COUNTA(案件入力!A12:J12)=0,"",IF(COUNTA(案件入力!H12)=0,"",案件入力!H12))</f>
        <v>110000</v>
      </c>
      <c r="I14" s="10" t="n">
        <f aca="false">IF(COUNTA(案件入力!A12:J12)=0,"",IF(OR(案件入力!D12="受注",案件入力!D12="失注"),案件入力!I12,IF(案件入力!G12="","",案件入力!G12)))</f>
        <v>46305</v>
      </c>
      <c r="J14" s="1"/>
      <c r="K14" s="1"/>
      <c r="L14" s="1"/>
    </row>
    <row r="15" customFormat="false" ht="30" hidden="false" customHeight="true" outlineLevel="0" collapsed="false">
      <c r="A15" s="1" t="str">
        <f aca="false">IF(COUNTA(案件入力!A13:J13)=0,"",IF(COUNTA(案件入力!A13)=0,"",案件入力!A13))</f>
        <v>OPP-0006</v>
      </c>
      <c r="B15" s="7" t="str">
        <f aca="false">IF(COUNTA(案件入力!A13:J13)=0,"",IF(COUNTA(案件入力!B13)=0,"",案件入力!B13))</f>
        <v>CUS-0003</v>
      </c>
      <c r="C15" s="7" t="str">
        <f aca="false">IF(COUNTA(案件入力!A13:J13)=0,"",IF(COUNTA(案件入力!C13)=0,"",案件入力!C13))</f>
        <v>STF-0003</v>
      </c>
      <c r="D15" s="8" t="str">
        <f aca="false">IF(COUNTA(案件入力!A13:J13)=0,"",IF(COUNTA(案件入力!D13)=0,"",案件入力!D13))</f>
        <v>失注</v>
      </c>
      <c r="E15" s="5" t="n">
        <f aca="false">IF(COUNTA(案件入力!A13:J13)=0,"",IF(COUNTA(案件入力!E13)=0,"",案件入力!E13))</f>
        <v>60000</v>
      </c>
      <c r="F15" s="9" t="n">
        <f aca="false">IF(COUNTA(案件入力!A13:J13)=0,"",IF(COUNTA(案件入力!F13)=0,"",案件入力!F13))</f>
        <v>40</v>
      </c>
      <c r="G15" s="5" t="str">
        <f aca="false">IF(COUNTA(案件入力!A13:J13)=0,"",IF(COUNTA(案件入力!K13)=0,"",案件入力!K13))</f>
        <v/>
      </c>
      <c r="H15" s="5" t="str">
        <f aca="false">IF(COUNTA(案件入力!A13:J13)=0,"",IF(COUNTA(案件入力!H13)=0,"",案件入力!H13))</f>
        <v/>
      </c>
      <c r="I15" s="10" t="n">
        <f aca="false">IF(COUNTA(案件入力!A13:J13)=0,"",IF(OR(案件入力!D13="受注",案件入力!D13="失注"),案件入力!I13,IF(案件入力!G13="","",案件入力!G13)))</f>
        <v>46306</v>
      </c>
      <c r="J15" s="1"/>
      <c r="K15" s="1"/>
      <c r="L15" s="1"/>
    </row>
    <row r="16" customFormat="false" ht="30" hidden="false" customHeight="true" outlineLevel="0" collapsed="false">
      <c r="A16" s="1" t="str">
        <f aca="false">IF(COUNTA(案件入力!A14:J14)=0,"",IF(COUNTA(案件入力!A14)=0,"",案件入力!A14))</f>
        <v>OPP-0007</v>
      </c>
      <c r="B16" s="7" t="str">
        <f aca="false">IF(COUNTA(案件入力!A14:J14)=0,"",IF(COUNTA(案件入力!B14)=0,"",案件入力!B14))</f>
        <v>CUS-0004</v>
      </c>
      <c r="C16" s="7" t="str">
        <f aca="false">IF(COUNTA(案件入力!A14:J14)=0,"",IF(COUNTA(案件入力!C14)=0,"",案件入力!C14))</f>
        <v/>
      </c>
      <c r="D16" s="8" t="str">
        <f aca="false">IF(COUNTA(案件入力!A14:J14)=0,"",IF(COUNTA(案件入力!D14)=0,"",案件入力!D14))</f>
        <v>未確認</v>
      </c>
      <c r="E16" s="5" t="str">
        <f aca="false">IF(COUNTA(案件入力!A14:J14)=0,"",IF(COUNTA(案件入力!E14)=0,"",案件入力!E14))</f>
        <v/>
      </c>
      <c r="F16" s="9" t="str">
        <f aca="false">IF(COUNTA(案件入力!A14:J14)=0,"",IF(COUNTA(案件入力!F14)=0,"",案件入力!F14))</f>
        <v/>
      </c>
      <c r="G16" s="5" t="str">
        <f aca="false">IF(COUNTA(案件入力!A14:J14)=0,"",IF(COUNTA(案件入力!K14)=0,"",案件入力!K14))</f>
        <v/>
      </c>
      <c r="H16" s="5" t="str">
        <f aca="false">IF(COUNTA(案件入力!A14:J14)=0,"",IF(COUNTA(案件入力!H14)=0,"",案件入力!H14))</f>
        <v/>
      </c>
      <c r="I16" s="10" t="str">
        <f aca="false">IF(COUNTA(案件入力!A14:J14)=0,"",IF(OR(案件入力!D14="受注",案件入力!D14="失注"),案件入力!I14,IF(案件入力!G14="","",案件入力!G14)))</f>
        <v/>
      </c>
      <c r="J16" s="1"/>
      <c r="K16" s="1"/>
      <c r="L16" s="1"/>
    </row>
    <row r="17" customFormat="false" ht="30" hidden="false" customHeight="true" outlineLevel="0" collapsed="false">
      <c r="A17" s="1" t="str">
        <f aca="false">IF(COUNTA(案件入力!A15:J15)=0,"",IF(COUNTA(案件入力!A15)=0,"",案件入力!A15))</f>
        <v>OPP-0008</v>
      </c>
      <c r="B17" s="7" t="str">
        <f aca="false">IF(COUNTA(案件入力!A15:J15)=0,"",IF(COUNTA(案件入力!B15)=0,"",案件入力!B15))</f>
        <v>CUS-0004</v>
      </c>
      <c r="C17" s="7" t="str">
        <f aca="false">IF(COUNTA(案件入力!A15:J15)=0,"",IF(COUNTA(案件入力!C15)=0,"",案件入力!C15))</f>
        <v>STF-0004</v>
      </c>
      <c r="D17" s="8" t="str">
        <f aca="false">IF(COUNTA(案件入力!A15:J15)=0,"",IF(COUNTA(案件入力!D15)=0,"",案件入力!D15))</f>
        <v>進行</v>
      </c>
      <c r="E17" s="5" t="n">
        <f aca="false">IF(COUNTA(案件入力!A15:J15)=0,"",IF(COUNTA(案件入力!E15)=0,"",案件入力!E15))</f>
        <v>1</v>
      </c>
      <c r="F17" s="9" t="n">
        <f aca="false">IF(COUNTA(案件入力!A15:J15)=0,"",IF(COUNTA(案件入力!F15)=0,"",案件入力!F15))</f>
        <v>50</v>
      </c>
      <c r="G17" s="5" t="n">
        <f aca="false">IF(COUNTA(案件入力!A15:J15)=0,"",IF(COUNTA(案件入力!K15)=0,"",案件入力!K15))</f>
        <v>1</v>
      </c>
      <c r="H17" s="5" t="str">
        <f aca="false">IF(COUNTA(案件入力!A15:J15)=0,"",IF(COUNTA(案件入力!H15)=0,"",案件入力!H15))</f>
        <v/>
      </c>
      <c r="I17" s="10" t="n">
        <f aca="false">IF(COUNTA(案件入力!A15:J15)=0,"",IF(OR(案件入力!D15="受注",案件入力!D15="失注"),案件入力!I15,IF(案件入力!G15="","",案件入力!G15)))</f>
        <v>46316</v>
      </c>
      <c r="J17" s="1"/>
      <c r="K17" s="1"/>
      <c r="L17" s="1"/>
    </row>
    <row r="18" customFormat="false" ht="30" hidden="false" customHeight="true" outlineLevel="0" collapsed="false">
      <c r="A18" s="1" t="str">
        <f aca="false">IF(COUNTA(案件入力!A16:J16)=0,"",IF(COUNTA(案件入力!A16)=0,"",案件入力!A16))</f>
        <v/>
      </c>
      <c r="B18" s="7" t="str">
        <f aca="false">IF(COUNTA(案件入力!A16:J16)=0,"",IF(COUNTA(案件入力!B16)=0,"",案件入力!B16))</f>
        <v/>
      </c>
      <c r="C18" s="7" t="str">
        <f aca="false">IF(COUNTA(案件入力!A16:J16)=0,"",IF(COUNTA(案件入力!C16)=0,"",案件入力!C16))</f>
        <v/>
      </c>
      <c r="D18" s="8" t="str">
        <f aca="false">IF(COUNTA(案件入力!A16:J16)=0,"",IF(COUNTA(案件入力!D16)=0,"",案件入力!D16))</f>
        <v/>
      </c>
      <c r="E18" s="5" t="str">
        <f aca="false">IF(COUNTA(案件入力!A16:J16)=0,"",IF(COUNTA(案件入力!E16)=0,"",案件入力!E16))</f>
        <v/>
      </c>
      <c r="F18" s="9" t="str">
        <f aca="false">IF(COUNTA(案件入力!A16:J16)=0,"",IF(COUNTA(案件入力!F16)=0,"",案件入力!F16))</f>
        <v/>
      </c>
      <c r="G18" s="5" t="str">
        <f aca="false">IF(COUNTA(案件入力!A16:J16)=0,"",IF(COUNTA(案件入力!K16)=0,"",案件入力!K16))</f>
        <v/>
      </c>
      <c r="H18" s="5" t="str">
        <f aca="false">IF(COUNTA(案件入力!A16:J16)=0,"",IF(COUNTA(案件入力!H16)=0,"",案件入力!H16))</f>
        <v/>
      </c>
      <c r="I18" s="10" t="str">
        <f aca="false">IF(COUNTA(案件入力!A16:J16)=0,"",IF(OR(案件入力!D16="受注",案件入力!D16="失注"),案件入力!I16,IF(案件入力!G16="","",案件入力!G16)))</f>
        <v/>
      </c>
      <c r="J18" s="1"/>
      <c r="K18" s="1"/>
      <c r="L18" s="1"/>
    </row>
    <row r="19" customFormat="false" ht="30" hidden="false" customHeight="true" outlineLevel="0" collapsed="false">
      <c r="A19" s="1" t="str">
        <f aca="false">IF(COUNTA(案件入力!A17:J17)=0,"",IF(COUNTA(案件入力!A17)=0,"",案件入力!A17))</f>
        <v/>
      </c>
      <c r="B19" s="7" t="str">
        <f aca="false">IF(COUNTA(案件入力!A17:J17)=0,"",IF(COUNTA(案件入力!B17)=0,"",案件入力!B17))</f>
        <v/>
      </c>
      <c r="C19" s="7" t="str">
        <f aca="false">IF(COUNTA(案件入力!A17:J17)=0,"",IF(COUNTA(案件入力!C17)=0,"",案件入力!C17))</f>
        <v/>
      </c>
      <c r="D19" s="8" t="str">
        <f aca="false">IF(COUNTA(案件入力!A17:J17)=0,"",IF(COUNTA(案件入力!D17)=0,"",案件入力!D17))</f>
        <v/>
      </c>
      <c r="E19" s="5" t="str">
        <f aca="false">IF(COUNTA(案件入力!A17:J17)=0,"",IF(COUNTA(案件入力!E17)=0,"",案件入力!E17))</f>
        <v/>
      </c>
      <c r="F19" s="9" t="str">
        <f aca="false">IF(COUNTA(案件入力!A17:J17)=0,"",IF(COUNTA(案件入力!F17)=0,"",案件入力!F17))</f>
        <v/>
      </c>
      <c r="G19" s="5" t="str">
        <f aca="false">IF(COUNTA(案件入力!A17:J17)=0,"",IF(COUNTA(案件入力!K17)=0,"",案件入力!K17))</f>
        <v/>
      </c>
      <c r="H19" s="5" t="str">
        <f aca="false">IF(COUNTA(案件入力!A17:J17)=0,"",IF(COUNTA(案件入力!H17)=0,"",案件入力!H17))</f>
        <v/>
      </c>
      <c r="I19" s="10" t="str">
        <f aca="false">IF(COUNTA(案件入力!A17:J17)=0,"",IF(OR(案件入力!D17="受注",案件入力!D17="失注"),案件入力!I17,IF(案件入力!G17="","",案件入力!G17)))</f>
        <v/>
      </c>
      <c r="J19" s="1"/>
      <c r="K19" s="1"/>
      <c r="L19" s="1"/>
    </row>
    <row r="20" customFormat="false" ht="30" hidden="false" customHeight="true" outlineLevel="0" collapsed="false">
      <c r="A20" s="1" t="str">
        <f aca="false">IF(COUNTA(案件入力!A18:J18)=0,"",IF(COUNTA(案件入力!A18)=0,"",案件入力!A18))</f>
        <v/>
      </c>
      <c r="B20" s="7" t="str">
        <f aca="false">IF(COUNTA(案件入力!A18:J18)=0,"",IF(COUNTA(案件入力!B18)=0,"",案件入力!B18))</f>
        <v/>
      </c>
      <c r="C20" s="7" t="str">
        <f aca="false">IF(COUNTA(案件入力!A18:J18)=0,"",IF(COUNTA(案件入力!C18)=0,"",案件入力!C18))</f>
        <v/>
      </c>
      <c r="D20" s="8" t="str">
        <f aca="false">IF(COUNTA(案件入力!A18:J18)=0,"",IF(COUNTA(案件入力!D18)=0,"",案件入力!D18))</f>
        <v/>
      </c>
      <c r="E20" s="5" t="str">
        <f aca="false">IF(COUNTA(案件入力!A18:J18)=0,"",IF(COUNTA(案件入力!E18)=0,"",案件入力!E18))</f>
        <v/>
      </c>
      <c r="F20" s="9" t="str">
        <f aca="false">IF(COUNTA(案件入力!A18:J18)=0,"",IF(COUNTA(案件入力!F18)=0,"",案件入力!F18))</f>
        <v/>
      </c>
      <c r="G20" s="5" t="str">
        <f aca="false">IF(COUNTA(案件入力!A18:J18)=0,"",IF(COUNTA(案件入力!K18)=0,"",案件入力!K18))</f>
        <v/>
      </c>
      <c r="H20" s="5" t="str">
        <f aca="false">IF(COUNTA(案件入力!A18:J18)=0,"",IF(COUNTA(案件入力!H18)=0,"",案件入力!H18))</f>
        <v/>
      </c>
      <c r="I20" s="10" t="str">
        <f aca="false">IF(COUNTA(案件入力!A18:J18)=0,"",IF(OR(案件入力!D18="受注",案件入力!D18="失注"),案件入力!I18,IF(案件入力!G18="","",案件入力!G18)))</f>
        <v/>
      </c>
      <c r="J20" s="1"/>
      <c r="K20" s="1"/>
      <c r="L20" s="1"/>
    </row>
    <row r="21" customFormat="false" ht="30" hidden="false" customHeight="true" outlineLevel="0" collapsed="false">
      <c r="A21" s="1" t="str">
        <f aca="false">IF(COUNTA(案件入力!A19:J19)=0,"",IF(COUNTA(案件入力!A19)=0,"",案件入力!A19))</f>
        <v/>
      </c>
      <c r="B21" s="7" t="str">
        <f aca="false">IF(COUNTA(案件入力!A19:J19)=0,"",IF(COUNTA(案件入力!B19)=0,"",案件入力!B19))</f>
        <v/>
      </c>
      <c r="C21" s="7" t="str">
        <f aca="false">IF(COUNTA(案件入力!A19:J19)=0,"",IF(COUNTA(案件入力!C19)=0,"",案件入力!C19))</f>
        <v/>
      </c>
      <c r="D21" s="8" t="str">
        <f aca="false">IF(COUNTA(案件入力!A19:J19)=0,"",IF(COUNTA(案件入力!D19)=0,"",案件入力!D19))</f>
        <v/>
      </c>
      <c r="E21" s="5" t="str">
        <f aca="false">IF(COUNTA(案件入力!A19:J19)=0,"",IF(COUNTA(案件入力!E19)=0,"",案件入力!E19))</f>
        <v/>
      </c>
      <c r="F21" s="9" t="str">
        <f aca="false">IF(COUNTA(案件入力!A19:J19)=0,"",IF(COUNTA(案件入力!F19)=0,"",案件入力!F19))</f>
        <v/>
      </c>
      <c r="G21" s="5" t="str">
        <f aca="false">IF(COUNTA(案件入力!A19:J19)=0,"",IF(COUNTA(案件入力!K19)=0,"",案件入力!K19))</f>
        <v/>
      </c>
      <c r="H21" s="5" t="str">
        <f aca="false">IF(COUNTA(案件入力!A19:J19)=0,"",IF(COUNTA(案件入力!H19)=0,"",案件入力!H19))</f>
        <v/>
      </c>
      <c r="I21" s="10" t="str">
        <f aca="false">IF(COUNTA(案件入力!A19:J19)=0,"",IF(OR(案件入力!D19="受注",案件入力!D19="失注"),案件入力!I19,IF(案件入力!G19="","",案件入力!G19)))</f>
        <v/>
      </c>
      <c r="J21" s="1"/>
      <c r="K21" s="1"/>
      <c r="L21" s="1"/>
    </row>
    <row r="22" customFormat="false" ht="30" hidden="false" customHeight="true" outlineLevel="0" collapsed="false">
      <c r="A22" s="1" t="str">
        <f aca="false">IF(COUNTA(案件入力!A20:J20)=0,"",IF(COUNTA(案件入力!A20)=0,"",案件入力!A20))</f>
        <v/>
      </c>
      <c r="B22" s="7" t="str">
        <f aca="false">IF(COUNTA(案件入力!A20:J20)=0,"",IF(COUNTA(案件入力!B20)=0,"",案件入力!B20))</f>
        <v/>
      </c>
      <c r="C22" s="7" t="str">
        <f aca="false">IF(COUNTA(案件入力!A20:J20)=0,"",IF(COUNTA(案件入力!C20)=0,"",案件入力!C20))</f>
        <v/>
      </c>
      <c r="D22" s="8" t="str">
        <f aca="false">IF(COUNTA(案件入力!A20:J20)=0,"",IF(COUNTA(案件入力!D20)=0,"",案件入力!D20))</f>
        <v/>
      </c>
      <c r="E22" s="5" t="str">
        <f aca="false">IF(COUNTA(案件入力!A20:J20)=0,"",IF(COUNTA(案件入力!E20)=0,"",案件入力!E20))</f>
        <v/>
      </c>
      <c r="F22" s="9" t="str">
        <f aca="false">IF(COUNTA(案件入力!A20:J20)=0,"",IF(COUNTA(案件入力!F20)=0,"",案件入力!F20))</f>
        <v/>
      </c>
      <c r="G22" s="5" t="str">
        <f aca="false">IF(COUNTA(案件入力!A20:J20)=0,"",IF(COUNTA(案件入力!K20)=0,"",案件入力!K20))</f>
        <v/>
      </c>
      <c r="H22" s="5" t="str">
        <f aca="false">IF(COUNTA(案件入力!A20:J20)=0,"",IF(COUNTA(案件入力!H20)=0,"",案件入力!H20))</f>
        <v/>
      </c>
      <c r="I22" s="10" t="str">
        <f aca="false">IF(COUNTA(案件入力!A20:J20)=0,"",IF(OR(案件入力!D20="受注",案件入力!D20="失注"),案件入力!I20,IF(案件入力!G20="","",案件入力!G20)))</f>
        <v/>
      </c>
      <c r="J22" s="1"/>
      <c r="K22" s="1"/>
      <c r="L22" s="1"/>
    </row>
    <row r="23" customFormat="false" ht="30" hidden="false" customHeight="true" outlineLevel="0" collapsed="false">
      <c r="A23" s="1" t="str">
        <f aca="false">IF(COUNTA(案件入力!A21:J21)=0,"",IF(COUNTA(案件入力!A21)=0,"",案件入力!A21))</f>
        <v/>
      </c>
      <c r="B23" s="7" t="str">
        <f aca="false">IF(COUNTA(案件入力!A21:J21)=0,"",IF(COUNTA(案件入力!B21)=0,"",案件入力!B21))</f>
        <v/>
      </c>
      <c r="C23" s="7" t="str">
        <f aca="false">IF(COUNTA(案件入力!A21:J21)=0,"",IF(COUNTA(案件入力!C21)=0,"",案件入力!C21))</f>
        <v/>
      </c>
      <c r="D23" s="8" t="str">
        <f aca="false">IF(COUNTA(案件入力!A21:J21)=0,"",IF(COUNTA(案件入力!D21)=0,"",案件入力!D21))</f>
        <v/>
      </c>
      <c r="E23" s="5" t="str">
        <f aca="false">IF(COUNTA(案件入力!A21:J21)=0,"",IF(COUNTA(案件入力!E21)=0,"",案件入力!E21))</f>
        <v/>
      </c>
      <c r="F23" s="9" t="str">
        <f aca="false">IF(COUNTA(案件入力!A21:J21)=0,"",IF(COUNTA(案件入力!F21)=0,"",案件入力!F21))</f>
        <v/>
      </c>
      <c r="G23" s="5" t="str">
        <f aca="false">IF(COUNTA(案件入力!A21:J21)=0,"",IF(COUNTA(案件入力!K21)=0,"",案件入力!K21))</f>
        <v/>
      </c>
      <c r="H23" s="5" t="str">
        <f aca="false">IF(COUNTA(案件入力!A21:J21)=0,"",IF(COUNTA(案件入力!H21)=0,"",案件入力!H21))</f>
        <v/>
      </c>
      <c r="I23" s="10" t="str">
        <f aca="false">IF(COUNTA(案件入力!A21:J21)=0,"",IF(OR(案件入力!D21="受注",案件入力!D21="失注"),案件入力!I21,IF(案件入力!G21="","",案件入力!G21)))</f>
        <v/>
      </c>
      <c r="J23" s="1"/>
      <c r="K23" s="1"/>
      <c r="L23" s="1"/>
    </row>
    <row r="24" customFormat="false" ht="30" hidden="false" customHeight="true" outlineLevel="0" collapsed="false">
      <c r="A24" s="1" t="str">
        <f aca="false">IF(COUNTA(案件入力!A22:J22)=0,"",IF(COUNTA(案件入力!A22)=0,"",案件入力!A22))</f>
        <v/>
      </c>
      <c r="B24" s="7" t="str">
        <f aca="false">IF(COUNTA(案件入力!A22:J22)=0,"",IF(COUNTA(案件入力!B22)=0,"",案件入力!B22))</f>
        <v/>
      </c>
      <c r="C24" s="7" t="str">
        <f aca="false">IF(COUNTA(案件入力!A22:J22)=0,"",IF(COUNTA(案件入力!C22)=0,"",案件入力!C22))</f>
        <v/>
      </c>
      <c r="D24" s="8" t="str">
        <f aca="false">IF(COUNTA(案件入力!A22:J22)=0,"",IF(COUNTA(案件入力!D22)=0,"",案件入力!D22))</f>
        <v/>
      </c>
      <c r="E24" s="5" t="str">
        <f aca="false">IF(COUNTA(案件入力!A22:J22)=0,"",IF(COUNTA(案件入力!E22)=0,"",案件入力!E22))</f>
        <v/>
      </c>
      <c r="F24" s="9" t="str">
        <f aca="false">IF(COUNTA(案件入力!A22:J22)=0,"",IF(COUNTA(案件入力!F22)=0,"",案件入力!F22))</f>
        <v/>
      </c>
      <c r="G24" s="5" t="str">
        <f aca="false">IF(COUNTA(案件入力!A22:J22)=0,"",IF(COUNTA(案件入力!K22)=0,"",案件入力!K22))</f>
        <v/>
      </c>
      <c r="H24" s="5" t="str">
        <f aca="false">IF(COUNTA(案件入力!A22:J22)=0,"",IF(COUNTA(案件入力!H22)=0,"",案件入力!H22))</f>
        <v/>
      </c>
      <c r="I24" s="10" t="str">
        <f aca="false">IF(COUNTA(案件入力!A22:J22)=0,"",IF(OR(案件入力!D22="受注",案件入力!D22="失注"),案件入力!I22,IF(案件入力!G22="","",案件入力!G22)))</f>
        <v/>
      </c>
      <c r="J24" s="1"/>
      <c r="K24" s="1"/>
      <c r="L24" s="1"/>
    </row>
    <row r="25" customFormat="false" ht="30" hidden="false" customHeight="true" outlineLevel="0" collapsed="false">
      <c r="A25" s="1" t="str">
        <f aca="false">IF(COUNTA(案件入力!A23:J23)=0,"",IF(COUNTA(案件入力!A23)=0,"",案件入力!A23))</f>
        <v/>
      </c>
      <c r="B25" s="7" t="str">
        <f aca="false">IF(COUNTA(案件入力!A23:J23)=0,"",IF(COUNTA(案件入力!B23)=0,"",案件入力!B23))</f>
        <v/>
      </c>
      <c r="C25" s="7" t="str">
        <f aca="false">IF(COUNTA(案件入力!A23:J23)=0,"",IF(COUNTA(案件入力!C23)=0,"",案件入力!C23))</f>
        <v/>
      </c>
      <c r="D25" s="8" t="str">
        <f aca="false">IF(COUNTA(案件入力!A23:J23)=0,"",IF(COUNTA(案件入力!D23)=0,"",案件入力!D23))</f>
        <v/>
      </c>
      <c r="E25" s="5" t="str">
        <f aca="false">IF(COUNTA(案件入力!A23:J23)=0,"",IF(COUNTA(案件入力!E23)=0,"",案件入力!E23))</f>
        <v/>
      </c>
      <c r="F25" s="9" t="str">
        <f aca="false">IF(COUNTA(案件入力!A23:J23)=0,"",IF(COUNTA(案件入力!F23)=0,"",案件入力!F23))</f>
        <v/>
      </c>
      <c r="G25" s="5" t="str">
        <f aca="false">IF(COUNTA(案件入力!A23:J23)=0,"",IF(COUNTA(案件入力!K23)=0,"",案件入力!K23))</f>
        <v/>
      </c>
      <c r="H25" s="5" t="str">
        <f aca="false">IF(COUNTA(案件入力!A23:J23)=0,"",IF(COUNTA(案件入力!H23)=0,"",案件入力!H23))</f>
        <v/>
      </c>
      <c r="I25" s="10" t="str">
        <f aca="false">IF(COUNTA(案件入力!A23:J23)=0,"",IF(OR(案件入力!D23="受注",案件入力!D23="失注"),案件入力!I23,IF(案件入力!G23="","",案件入力!G23)))</f>
        <v/>
      </c>
      <c r="J25" s="1"/>
      <c r="K25" s="1"/>
      <c r="L25" s="1"/>
    </row>
    <row r="26" customFormat="false" ht="30" hidden="false" customHeight="true" outlineLevel="0" collapsed="false">
      <c r="A26" s="1" t="str">
        <f aca="false">IF(COUNTA(案件入力!A24:J24)=0,"",IF(COUNTA(案件入力!A24)=0,"",案件入力!A24))</f>
        <v/>
      </c>
      <c r="B26" s="7" t="str">
        <f aca="false">IF(COUNTA(案件入力!A24:J24)=0,"",IF(COUNTA(案件入力!B24)=0,"",案件入力!B24))</f>
        <v/>
      </c>
      <c r="C26" s="7" t="str">
        <f aca="false">IF(COUNTA(案件入力!A24:J24)=0,"",IF(COUNTA(案件入力!C24)=0,"",案件入力!C24))</f>
        <v/>
      </c>
      <c r="D26" s="8" t="str">
        <f aca="false">IF(COUNTA(案件入力!A24:J24)=0,"",IF(COUNTA(案件入力!D24)=0,"",案件入力!D24))</f>
        <v/>
      </c>
      <c r="E26" s="5" t="str">
        <f aca="false">IF(COUNTA(案件入力!A24:J24)=0,"",IF(COUNTA(案件入力!E24)=0,"",案件入力!E24))</f>
        <v/>
      </c>
      <c r="F26" s="9" t="str">
        <f aca="false">IF(COUNTA(案件入力!A24:J24)=0,"",IF(COUNTA(案件入力!F24)=0,"",案件入力!F24))</f>
        <v/>
      </c>
      <c r="G26" s="5" t="str">
        <f aca="false">IF(COUNTA(案件入力!A24:J24)=0,"",IF(COUNTA(案件入力!K24)=0,"",案件入力!K24))</f>
        <v/>
      </c>
      <c r="H26" s="5" t="str">
        <f aca="false">IF(COUNTA(案件入力!A24:J24)=0,"",IF(COUNTA(案件入力!H24)=0,"",案件入力!H24))</f>
        <v/>
      </c>
      <c r="I26" s="10" t="str">
        <f aca="false">IF(COUNTA(案件入力!A24:J24)=0,"",IF(OR(案件入力!D24="受注",案件入力!D24="失注"),案件入力!I24,IF(案件入力!G24="","",案件入力!G24)))</f>
        <v/>
      </c>
      <c r="J26" s="1"/>
      <c r="K26" s="1"/>
      <c r="L26" s="1"/>
    </row>
    <row r="27" customFormat="false" ht="30" hidden="false" customHeight="true" outlineLevel="0" collapsed="false">
      <c r="A27" s="1" t="str">
        <f aca="false">IF(COUNTA(案件入力!A25:J25)=0,"",IF(COUNTA(案件入力!A25)=0,"",案件入力!A25))</f>
        <v/>
      </c>
      <c r="B27" s="7" t="str">
        <f aca="false">IF(COUNTA(案件入力!A25:J25)=0,"",IF(COUNTA(案件入力!B25)=0,"",案件入力!B25))</f>
        <v/>
      </c>
      <c r="C27" s="7" t="str">
        <f aca="false">IF(COUNTA(案件入力!A25:J25)=0,"",IF(COUNTA(案件入力!C25)=0,"",案件入力!C25))</f>
        <v/>
      </c>
      <c r="D27" s="8" t="str">
        <f aca="false">IF(COUNTA(案件入力!A25:J25)=0,"",IF(COUNTA(案件入力!D25)=0,"",案件入力!D25))</f>
        <v/>
      </c>
      <c r="E27" s="5" t="str">
        <f aca="false">IF(COUNTA(案件入力!A25:J25)=0,"",IF(COUNTA(案件入力!E25)=0,"",案件入力!E25))</f>
        <v/>
      </c>
      <c r="F27" s="9" t="str">
        <f aca="false">IF(COUNTA(案件入力!A25:J25)=0,"",IF(COUNTA(案件入力!F25)=0,"",案件入力!F25))</f>
        <v/>
      </c>
      <c r="G27" s="5" t="str">
        <f aca="false">IF(COUNTA(案件入力!A25:J25)=0,"",IF(COUNTA(案件入力!K25)=0,"",案件入力!K25))</f>
        <v/>
      </c>
      <c r="H27" s="5" t="str">
        <f aca="false">IF(COUNTA(案件入力!A25:J25)=0,"",IF(COUNTA(案件入力!H25)=0,"",案件入力!H25))</f>
        <v/>
      </c>
      <c r="I27" s="10" t="str">
        <f aca="false">IF(COUNTA(案件入力!A25:J25)=0,"",IF(OR(案件入力!D25="受注",案件入力!D25="失注"),案件入力!I25,IF(案件入力!G25="","",案件入力!G25)))</f>
        <v/>
      </c>
      <c r="J27" s="1"/>
      <c r="K27" s="1"/>
      <c r="L27" s="1"/>
    </row>
    <row r="28" customFormat="false" ht="30" hidden="false" customHeight="true" outlineLevel="0" collapsed="false">
      <c r="A28" s="1" t="str">
        <f aca="false">IF(COUNTA(案件入力!A26:J26)=0,"",IF(COUNTA(案件入力!A26)=0,"",案件入力!A26))</f>
        <v/>
      </c>
      <c r="B28" s="7" t="str">
        <f aca="false">IF(COUNTA(案件入力!A26:J26)=0,"",IF(COUNTA(案件入力!B26)=0,"",案件入力!B26))</f>
        <v/>
      </c>
      <c r="C28" s="7" t="str">
        <f aca="false">IF(COUNTA(案件入力!A26:J26)=0,"",IF(COUNTA(案件入力!C26)=0,"",案件入力!C26))</f>
        <v/>
      </c>
      <c r="D28" s="8" t="str">
        <f aca="false">IF(COUNTA(案件入力!A26:J26)=0,"",IF(COUNTA(案件入力!D26)=0,"",案件入力!D26))</f>
        <v/>
      </c>
      <c r="E28" s="5" t="str">
        <f aca="false">IF(COUNTA(案件入力!A26:J26)=0,"",IF(COUNTA(案件入力!E26)=0,"",案件入力!E26))</f>
        <v/>
      </c>
      <c r="F28" s="9" t="str">
        <f aca="false">IF(COUNTA(案件入力!A26:J26)=0,"",IF(COUNTA(案件入力!F26)=0,"",案件入力!F26))</f>
        <v/>
      </c>
      <c r="G28" s="5" t="str">
        <f aca="false">IF(COUNTA(案件入力!A26:J26)=0,"",IF(COUNTA(案件入力!K26)=0,"",案件入力!K26))</f>
        <v/>
      </c>
      <c r="H28" s="5" t="str">
        <f aca="false">IF(COUNTA(案件入力!A26:J26)=0,"",IF(COUNTA(案件入力!H26)=0,"",案件入力!H26))</f>
        <v/>
      </c>
      <c r="I28" s="10" t="str">
        <f aca="false">IF(COUNTA(案件入力!A26:J26)=0,"",IF(OR(案件入力!D26="受注",案件入力!D26="失注"),案件入力!I26,IF(案件入力!G26="","",案件入力!G26)))</f>
        <v/>
      </c>
      <c r="J28" s="1"/>
      <c r="K28" s="1"/>
      <c r="L28" s="1"/>
    </row>
    <row r="29" customFormat="false" ht="30" hidden="false" customHeight="true" outlineLevel="0" collapsed="false">
      <c r="A29" s="1" t="str">
        <f aca="false">IF(COUNTA(案件入力!A27:J27)=0,"",IF(COUNTA(案件入力!A27)=0,"",案件入力!A27))</f>
        <v/>
      </c>
      <c r="B29" s="7" t="str">
        <f aca="false">IF(COUNTA(案件入力!A27:J27)=0,"",IF(COUNTA(案件入力!B27)=0,"",案件入力!B27))</f>
        <v/>
      </c>
      <c r="C29" s="7" t="str">
        <f aca="false">IF(COUNTA(案件入力!A27:J27)=0,"",IF(COUNTA(案件入力!C27)=0,"",案件入力!C27))</f>
        <v/>
      </c>
      <c r="D29" s="8" t="str">
        <f aca="false">IF(COUNTA(案件入力!A27:J27)=0,"",IF(COUNTA(案件入力!D27)=0,"",案件入力!D27))</f>
        <v/>
      </c>
      <c r="E29" s="5" t="str">
        <f aca="false">IF(COUNTA(案件入力!A27:J27)=0,"",IF(COUNTA(案件入力!E27)=0,"",案件入力!E27))</f>
        <v/>
      </c>
      <c r="F29" s="9" t="str">
        <f aca="false">IF(COUNTA(案件入力!A27:J27)=0,"",IF(COUNTA(案件入力!F27)=0,"",案件入力!F27))</f>
        <v/>
      </c>
      <c r="G29" s="5" t="str">
        <f aca="false">IF(COUNTA(案件入力!A27:J27)=0,"",IF(COUNTA(案件入力!K27)=0,"",案件入力!K27))</f>
        <v/>
      </c>
      <c r="H29" s="5" t="str">
        <f aca="false">IF(COUNTA(案件入力!A27:J27)=0,"",IF(COUNTA(案件入力!H27)=0,"",案件入力!H27))</f>
        <v/>
      </c>
      <c r="I29" s="10" t="str">
        <f aca="false">IF(COUNTA(案件入力!A27:J27)=0,"",IF(OR(案件入力!D27="受注",案件入力!D27="失注"),案件入力!I27,IF(案件入力!G27="","",案件入力!G27)))</f>
        <v/>
      </c>
      <c r="J29" s="1"/>
      <c r="K29" s="1"/>
      <c r="L29" s="1"/>
    </row>
    <row r="30" customFormat="false" ht="30" hidden="false" customHeight="true" outlineLevel="0" collapsed="false">
      <c r="A30" s="1" t="str">
        <f aca="false">IF(COUNTA(案件入力!A28:J28)=0,"",IF(COUNTA(案件入力!A28)=0,"",案件入力!A28))</f>
        <v/>
      </c>
      <c r="B30" s="7" t="str">
        <f aca="false">IF(COUNTA(案件入力!A28:J28)=0,"",IF(COUNTA(案件入力!B28)=0,"",案件入力!B28))</f>
        <v/>
      </c>
      <c r="C30" s="7" t="str">
        <f aca="false">IF(COUNTA(案件入力!A28:J28)=0,"",IF(COUNTA(案件入力!C28)=0,"",案件入力!C28))</f>
        <v/>
      </c>
      <c r="D30" s="8" t="str">
        <f aca="false">IF(COUNTA(案件入力!A28:J28)=0,"",IF(COUNTA(案件入力!D28)=0,"",案件入力!D28))</f>
        <v/>
      </c>
      <c r="E30" s="5" t="str">
        <f aca="false">IF(COUNTA(案件入力!A28:J28)=0,"",IF(COUNTA(案件入力!E28)=0,"",案件入力!E28))</f>
        <v/>
      </c>
      <c r="F30" s="9" t="str">
        <f aca="false">IF(COUNTA(案件入力!A28:J28)=0,"",IF(COUNTA(案件入力!F28)=0,"",案件入力!F28))</f>
        <v/>
      </c>
      <c r="G30" s="5" t="str">
        <f aca="false">IF(COUNTA(案件入力!A28:J28)=0,"",IF(COUNTA(案件入力!K28)=0,"",案件入力!K28))</f>
        <v/>
      </c>
      <c r="H30" s="5" t="str">
        <f aca="false">IF(COUNTA(案件入力!A28:J28)=0,"",IF(COUNTA(案件入力!H28)=0,"",案件入力!H28))</f>
        <v/>
      </c>
      <c r="I30" s="10" t="str">
        <f aca="false">IF(COUNTA(案件入力!A28:J28)=0,"",IF(OR(案件入力!D28="受注",案件入力!D28="失注"),案件入力!I28,IF(案件入力!G28="","",案件入力!G28)))</f>
        <v/>
      </c>
      <c r="J30" s="1"/>
      <c r="K30" s="1"/>
      <c r="L30" s="1"/>
    </row>
    <row r="31" customFormat="false" ht="30" hidden="false" customHeight="true" outlineLevel="0" collapsed="false">
      <c r="A31" s="1" t="str">
        <f aca="false">IF(COUNTA(案件入力!A29:J29)=0,"",IF(COUNTA(案件入力!A29)=0,"",案件入力!A29))</f>
        <v/>
      </c>
      <c r="B31" s="7" t="str">
        <f aca="false">IF(COUNTA(案件入力!A29:J29)=0,"",IF(COUNTA(案件入力!B29)=0,"",案件入力!B29))</f>
        <v/>
      </c>
      <c r="C31" s="7" t="str">
        <f aca="false">IF(COUNTA(案件入力!A29:J29)=0,"",IF(COUNTA(案件入力!C29)=0,"",案件入力!C29))</f>
        <v/>
      </c>
      <c r="D31" s="8" t="str">
        <f aca="false">IF(COUNTA(案件入力!A29:J29)=0,"",IF(COUNTA(案件入力!D29)=0,"",案件入力!D29))</f>
        <v/>
      </c>
      <c r="E31" s="5" t="str">
        <f aca="false">IF(COUNTA(案件入力!A29:J29)=0,"",IF(COUNTA(案件入力!E29)=0,"",案件入力!E29))</f>
        <v/>
      </c>
      <c r="F31" s="9" t="str">
        <f aca="false">IF(COUNTA(案件入力!A29:J29)=0,"",IF(COUNTA(案件入力!F29)=0,"",案件入力!F29))</f>
        <v/>
      </c>
      <c r="G31" s="5" t="str">
        <f aca="false">IF(COUNTA(案件入力!A29:J29)=0,"",IF(COUNTA(案件入力!K29)=0,"",案件入力!K29))</f>
        <v/>
      </c>
      <c r="H31" s="5" t="str">
        <f aca="false">IF(COUNTA(案件入力!A29:J29)=0,"",IF(COUNTA(案件入力!H29)=0,"",案件入力!H29))</f>
        <v/>
      </c>
      <c r="I31" s="10" t="str">
        <f aca="false">IF(COUNTA(案件入力!A29:J29)=0,"",IF(OR(案件入力!D29="受注",案件入力!D29="失注"),案件入力!I29,IF(案件入力!G29="","",案件入力!G29)))</f>
        <v/>
      </c>
      <c r="J31" s="1"/>
      <c r="K31" s="1"/>
      <c r="L31" s="1"/>
    </row>
    <row r="32" customFormat="false" ht="30" hidden="false" customHeight="true" outlineLevel="0" collapsed="false">
      <c r="A32" s="1" t="str">
        <f aca="false">IF(COUNTA(案件入力!A30:J30)=0,"",IF(COUNTA(案件入力!A30)=0,"",案件入力!A30))</f>
        <v/>
      </c>
      <c r="B32" s="7" t="str">
        <f aca="false">IF(COUNTA(案件入力!A30:J30)=0,"",IF(COUNTA(案件入力!B30)=0,"",案件入力!B30))</f>
        <v/>
      </c>
      <c r="C32" s="7" t="str">
        <f aca="false">IF(COUNTA(案件入力!A30:J30)=0,"",IF(COUNTA(案件入力!C30)=0,"",案件入力!C30))</f>
        <v/>
      </c>
      <c r="D32" s="8" t="str">
        <f aca="false">IF(COUNTA(案件入力!A30:J30)=0,"",IF(COUNTA(案件入力!D30)=0,"",案件入力!D30))</f>
        <v/>
      </c>
      <c r="E32" s="5" t="str">
        <f aca="false">IF(COUNTA(案件入力!A30:J30)=0,"",IF(COUNTA(案件入力!E30)=0,"",案件入力!E30))</f>
        <v/>
      </c>
      <c r="F32" s="9" t="str">
        <f aca="false">IF(COUNTA(案件入力!A30:J30)=0,"",IF(COUNTA(案件入力!F30)=0,"",案件入力!F30))</f>
        <v/>
      </c>
      <c r="G32" s="5" t="str">
        <f aca="false">IF(COUNTA(案件入力!A30:J30)=0,"",IF(COUNTA(案件入力!K30)=0,"",案件入力!K30))</f>
        <v/>
      </c>
      <c r="H32" s="5" t="str">
        <f aca="false">IF(COUNTA(案件入力!A30:J30)=0,"",IF(COUNTA(案件入力!H30)=0,"",案件入力!H30))</f>
        <v/>
      </c>
      <c r="I32" s="10" t="str">
        <f aca="false">IF(COUNTA(案件入力!A30:J30)=0,"",IF(OR(案件入力!D30="受注",案件入力!D30="失注"),案件入力!I30,IF(案件入力!G30="","",案件入力!G30)))</f>
        <v/>
      </c>
      <c r="J32" s="1"/>
      <c r="K32" s="1"/>
      <c r="L32" s="1"/>
    </row>
    <row r="33" customFormat="false" ht="30" hidden="false" customHeight="true" outlineLevel="0" collapsed="false">
      <c r="A33" s="1" t="str">
        <f aca="false">IF(COUNTA(案件入力!A31:J31)=0,"",IF(COUNTA(案件入力!A31)=0,"",案件入力!A31))</f>
        <v/>
      </c>
      <c r="B33" s="7" t="str">
        <f aca="false">IF(COUNTA(案件入力!A31:J31)=0,"",IF(COUNTA(案件入力!B31)=0,"",案件入力!B31))</f>
        <v/>
      </c>
      <c r="C33" s="7" t="str">
        <f aca="false">IF(COUNTA(案件入力!A31:J31)=0,"",IF(COUNTA(案件入力!C31)=0,"",案件入力!C31))</f>
        <v/>
      </c>
      <c r="D33" s="8" t="str">
        <f aca="false">IF(COUNTA(案件入力!A31:J31)=0,"",IF(COUNTA(案件入力!D31)=0,"",案件入力!D31))</f>
        <v/>
      </c>
      <c r="E33" s="5" t="str">
        <f aca="false">IF(COUNTA(案件入力!A31:J31)=0,"",IF(COUNTA(案件入力!E31)=0,"",案件入力!E31))</f>
        <v/>
      </c>
      <c r="F33" s="9" t="str">
        <f aca="false">IF(COUNTA(案件入力!A31:J31)=0,"",IF(COUNTA(案件入力!F31)=0,"",案件入力!F31))</f>
        <v/>
      </c>
      <c r="G33" s="5" t="str">
        <f aca="false">IF(COUNTA(案件入力!A31:J31)=0,"",IF(COUNTA(案件入力!K31)=0,"",案件入力!K31))</f>
        <v/>
      </c>
      <c r="H33" s="5" t="str">
        <f aca="false">IF(COUNTA(案件入力!A31:J31)=0,"",IF(COUNTA(案件入力!H31)=0,"",案件入力!H31))</f>
        <v/>
      </c>
      <c r="I33" s="10" t="str">
        <f aca="false">IF(COUNTA(案件入力!A31:J31)=0,"",IF(OR(案件入力!D31="受注",案件入力!D31="失注"),案件入力!I31,IF(案件入力!G31="","",案件入力!G31)))</f>
        <v/>
      </c>
      <c r="J33" s="1"/>
      <c r="K33" s="1"/>
      <c r="L33" s="1"/>
    </row>
    <row r="34" customFormat="false" ht="30" hidden="false" customHeight="true" outlineLevel="0" collapsed="false">
      <c r="A34" s="1" t="str">
        <f aca="false">IF(COUNTA(案件入力!A32:J32)=0,"",IF(COUNTA(案件入力!A32)=0,"",案件入力!A32))</f>
        <v/>
      </c>
      <c r="B34" s="7" t="str">
        <f aca="false">IF(COUNTA(案件入力!A32:J32)=0,"",IF(COUNTA(案件入力!B32)=0,"",案件入力!B32))</f>
        <v/>
      </c>
      <c r="C34" s="7" t="str">
        <f aca="false">IF(COUNTA(案件入力!A32:J32)=0,"",IF(COUNTA(案件入力!C32)=0,"",案件入力!C32))</f>
        <v/>
      </c>
      <c r="D34" s="8" t="str">
        <f aca="false">IF(COUNTA(案件入力!A32:J32)=0,"",IF(COUNTA(案件入力!D32)=0,"",案件入力!D32))</f>
        <v/>
      </c>
      <c r="E34" s="5" t="str">
        <f aca="false">IF(COUNTA(案件入力!A32:J32)=0,"",IF(COUNTA(案件入力!E32)=0,"",案件入力!E32))</f>
        <v/>
      </c>
      <c r="F34" s="9" t="str">
        <f aca="false">IF(COUNTA(案件入力!A32:J32)=0,"",IF(COUNTA(案件入力!F32)=0,"",案件入力!F32))</f>
        <v/>
      </c>
      <c r="G34" s="5" t="str">
        <f aca="false">IF(COUNTA(案件入力!A32:J32)=0,"",IF(COUNTA(案件入力!K32)=0,"",案件入力!K32))</f>
        <v/>
      </c>
      <c r="H34" s="5" t="str">
        <f aca="false">IF(COUNTA(案件入力!A32:J32)=0,"",IF(COUNTA(案件入力!H32)=0,"",案件入力!H32))</f>
        <v/>
      </c>
      <c r="I34" s="10" t="str">
        <f aca="false">IF(COUNTA(案件入力!A32:J32)=0,"",IF(OR(案件入力!D32="受注",案件入力!D32="失注"),案件入力!I32,IF(案件入力!G32="","",案件入力!G32)))</f>
        <v/>
      </c>
      <c r="J34" s="1"/>
      <c r="K34" s="1"/>
      <c r="L34" s="1"/>
    </row>
    <row r="35" customFormat="false" ht="30" hidden="false" customHeight="true" outlineLevel="0" collapsed="false">
      <c r="A35" s="1" t="str">
        <f aca="false">IF(COUNTA(案件入力!A33:J33)=0,"",IF(COUNTA(案件入力!A33)=0,"",案件入力!A33))</f>
        <v/>
      </c>
      <c r="B35" s="7" t="str">
        <f aca="false">IF(COUNTA(案件入力!A33:J33)=0,"",IF(COUNTA(案件入力!B33)=0,"",案件入力!B33))</f>
        <v/>
      </c>
      <c r="C35" s="7" t="str">
        <f aca="false">IF(COUNTA(案件入力!A33:J33)=0,"",IF(COUNTA(案件入力!C33)=0,"",案件入力!C33))</f>
        <v/>
      </c>
      <c r="D35" s="8" t="str">
        <f aca="false">IF(COUNTA(案件入力!A33:J33)=0,"",IF(COUNTA(案件入力!D33)=0,"",案件入力!D33))</f>
        <v/>
      </c>
      <c r="E35" s="5" t="str">
        <f aca="false">IF(COUNTA(案件入力!A33:J33)=0,"",IF(COUNTA(案件入力!E33)=0,"",案件入力!E33))</f>
        <v/>
      </c>
      <c r="F35" s="9" t="str">
        <f aca="false">IF(COUNTA(案件入力!A33:J33)=0,"",IF(COUNTA(案件入力!F33)=0,"",案件入力!F33))</f>
        <v/>
      </c>
      <c r="G35" s="5" t="str">
        <f aca="false">IF(COUNTA(案件入力!A33:J33)=0,"",IF(COUNTA(案件入力!K33)=0,"",案件入力!K33))</f>
        <v/>
      </c>
      <c r="H35" s="5" t="str">
        <f aca="false">IF(COUNTA(案件入力!A33:J33)=0,"",IF(COUNTA(案件入力!H33)=0,"",案件入力!H33))</f>
        <v/>
      </c>
      <c r="I35" s="10" t="str">
        <f aca="false">IF(COUNTA(案件入力!A33:J33)=0,"",IF(OR(案件入力!D33="受注",案件入力!D33="失注"),案件入力!I33,IF(案件入力!G33="","",案件入力!G33)))</f>
        <v/>
      </c>
      <c r="J35" s="1"/>
      <c r="K35" s="1"/>
      <c r="L35" s="1"/>
    </row>
    <row r="36" customFormat="false" ht="30" hidden="false" customHeight="true" outlineLevel="0" collapsed="false">
      <c r="A36" s="1" t="str">
        <f aca="false">IF(COUNTA(案件入力!A34:J34)=0,"",IF(COUNTA(案件入力!A34)=0,"",案件入力!A34))</f>
        <v/>
      </c>
      <c r="B36" s="7" t="str">
        <f aca="false">IF(COUNTA(案件入力!A34:J34)=0,"",IF(COUNTA(案件入力!B34)=0,"",案件入力!B34))</f>
        <v/>
      </c>
      <c r="C36" s="7" t="str">
        <f aca="false">IF(COUNTA(案件入力!A34:J34)=0,"",IF(COUNTA(案件入力!C34)=0,"",案件入力!C34))</f>
        <v/>
      </c>
      <c r="D36" s="8" t="str">
        <f aca="false">IF(COUNTA(案件入力!A34:J34)=0,"",IF(COUNTA(案件入力!D34)=0,"",案件入力!D34))</f>
        <v/>
      </c>
      <c r="E36" s="5" t="str">
        <f aca="false">IF(COUNTA(案件入力!A34:J34)=0,"",IF(COUNTA(案件入力!E34)=0,"",案件入力!E34))</f>
        <v/>
      </c>
      <c r="F36" s="9" t="str">
        <f aca="false">IF(COUNTA(案件入力!A34:J34)=0,"",IF(COUNTA(案件入力!F34)=0,"",案件入力!F34))</f>
        <v/>
      </c>
      <c r="G36" s="5" t="str">
        <f aca="false">IF(COUNTA(案件入力!A34:J34)=0,"",IF(COUNTA(案件入力!K34)=0,"",案件入力!K34))</f>
        <v/>
      </c>
      <c r="H36" s="5" t="str">
        <f aca="false">IF(COUNTA(案件入力!A34:J34)=0,"",IF(COUNTA(案件入力!H34)=0,"",案件入力!H34))</f>
        <v/>
      </c>
      <c r="I36" s="10" t="str">
        <f aca="false">IF(COUNTA(案件入力!A34:J34)=0,"",IF(OR(案件入力!D34="受注",案件入力!D34="失注"),案件入力!I34,IF(案件入力!G34="","",案件入力!G34)))</f>
        <v/>
      </c>
      <c r="J36" s="1"/>
      <c r="K36" s="1"/>
      <c r="L36" s="1"/>
    </row>
    <row r="37" customFormat="false" ht="30" hidden="false" customHeight="true" outlineLevel="0" collapsed="false">
      <c r="A37" s="1" t="str">
        <f aca="false">IF(COUNTA(案件入力!A35:J35)=0,"",IF(COUNTA(案件入力!A35)=0,"",案件入力!A35))</f>
        <v/>
      </c>
      <c r="B37" s="7" t="str">
        <f aca="false">IF(COUNTA(案件入力!A35:J35)=0,"",IF(COUNTA(案件入力!B35)=0,"",案件入力!B35))</f>
        <v/>
      </c>
      <c r="C37" s="7" t="str">
        <f aca="false">IF(COUNTA(案件入力!A35:J35)=0,"",IF(COUNTA(案件入力!C35)=0,"",案件入力!C35))</f>
        <v/>
      </c>
      <c r="D37" s="8" t="str">
        <f aca="false">IF(COUNTA(案件入力!A35:J35)=0,"",IF(COUNTA(案件入力!D35)=0,"",案件入力!D35))</f>
        <v/>
      </c>
      <c r="E37" s="5" t="str">
        <f aca="false">IF(COUNTA(案件入力!A35:J35)=0,"",IF(COUNTA(案件入力!E35)=0,"",案件入力!E35))</f>
        <v/>
      </c>
      <c r="F37" s="9" t="str">
        <f aca="false">IF(COUNTA(案件入力!A35:J35)=0,"",IF(COUNTA(案件入力!F35)=0,"",案件入力!F35))</f>
        <v/>
      </c>
      <c r="G37" s="5" t="str">
        <f aca="false">IF(COUNTA(案件入力!A35:J35)=0,"",IF(COUNTA(案件入力!K35)=0,"",案件入力!K35))</f>
        <v/>
      </c>
      <c r="H37" s="5" t="str">
        <f aca="false">IF(COUNTA(案件入力!A35:J35)=0,"",IF(COUNTA(案件入力!H35)=0,"",案件入力!H35))</f>
        <v/>
      </c>
      <c r="I37" s="10" t="str">
        <f aca="false">IF(COUNTA(案件入力!A35:J35)=0,"",IF(OR(案件入力!D35="受注",案件入力!D35="失注"),案件入力!I35,IF(案件入力!G35="","",案件入力!G35)))</f>
        <v/>
      </c>
      <c r="J37" s="1"/>
      <c r="K37" s="1"/>
      <c r="L37" s="1"/>
    </row>
    <row r="38" customFormat="false" ht="30" hidden="false" customHeight="true" outlineLevel="0" collapsed="false">
      <c r="A38" s="1" t="str">
        <f aca="false">IF(COUNTA(案件入力!A36:J36)=0,"",IF(COUNTA(案件入力!A36)=0,"",案件入力!A36))</f>
        <v/>
      </c>
      <c r="B38" s="7" t="str">
        <f aca="false">IF(COUNTA(案件入力!A36:J36)=0,"",IF(COUNTA(案件入力!B36)=0,"",案件入力!B36))</f>
        <v/>
      </c>
      <c r="C38" s="7" t="str">
        <f aca="false">IF(COUNTA(案件入力!A36:J36)=0,"",IF(COUNTA(案件入力!C36)=0,"",案件入力!C36))</f>
        <v/>
      </c>
      <c r="D38" s="8" t="str">
        <f aca="false">IF(COUNTA(案件入力!A36:J36)=0,"",IF(COUNTA(案件入力!D36)=0,"",案件入力!D36))</f>
        <v/>
      </c>
      <c r="E38" s="5" t="str">
        <f aca="false">IF(COUNTA(案件入力!A36:J36)=0,"",IF(COUNTA(案件入力!E36)=0,"",案件入力!E36))</f>
        <v/>
      </c>
      <c r="F38" s="9" t="str">
        <f aca="false">IF(COUNTA(案件入力!A36:J36)=0,"",IF(COUNTA(案件入力!F36)=0,"",案件入力!F36))</f>
        <v/>
      </c>
      <c r="G38" s="5" t="str">
        <f aca="false">IF(COUNTA(案件入力!A36:J36)=0,"",IF(COUNTA(案件入力!K36)=0,"",案件入力!K36))</f>
        <v/>
      </c>
      <c r="H38" s="5" t="str">
        <f aca="false">IF(COUNTA(案件入力!A36:J36)=0,"",IF(COUNTA(案件入力!H36)=0,"",案件入力!H36))</f>
        <v/>
      </c>
      <c r="I38" s="10" t="str">
        <f aca="false">IF(COUNTA(案件入力!A36:J36)=0,"",IF(OR(案件入力!D36="受注",案件入力!D36="失注"),案件入力!I36,IF(案件入力!G36="","",案件入力!G36)))</f>
        <v/>
      </c>
      <c r="J38" s="1"/>
      <c r="K38" s="1"/>
      <c r="L38" s="1"/>
    </row>
    <row r="39" customFormat="false" ht="30" hidden="false" customHeight="true" outlineLevel="0" collapsed="false">
      <c r="A39" s="1" t="str">
        <f aca="false">IF(COUNTA(案件入力!A37:J37)=0,"",IF(COUNTA(案件入力!A37)=0,"",案件入力!A37))</f>
        <v/>
      </c>
      <c r="B39" s="7" t="str">
        <f aca="false">IF(COUNTA(案件入力!A37:J37)=0,"",IF(COUNTA(案件入力!B37)=0,"",案件入力!B37))</f>
        <v/>
      </c>
      <c r="C39" s="7" t="str">
        <f aca="false">IF(COUNTA(案件入力!A37:J37)=0,"",IF(COUNTA(案件入力!C37)=0,"",案件入力!C37))</f>
        <v/>
      </c>
      <c r="D39" s="8" t="str">
        <f aca="false">IF(COUNTA(案件入力!A37:J37)=0,"",IF(COUNTA(案件入力!D37)=0,"",案件入力!D37))</f>
        <v/>
      </c>
      <c r="E39" s="5" t="str">
        <f aca="false">IF(COUNTA(案件入力!A37:J37)=0,"",IF(COUNTA(案件入力!E37)=0,"",案件入力!E37))</f>
        <v/>
      </c>
      <c r="F39" s="9" t="str">
        <f aca="false">IF(COUNTA(案件入力!A37:J37)=0,"",IF(COUNTA(案件入力!F37)=0,"",案件入力!F37))</f>
        <v/>
      </c>
      <c r="G39" s="5" t="str">
        <f aca="false">IF(COUNTA(案件入力!A37:J37)=0,"",IF(COUNTA(案件入力!K37)=0,"",案件入力!K37))</f>
        <v/>
      </c>
      <c r="H39" s="5" t="str">
        <f aca="false">IF(COUNTA(案件入力!A37:J37)=0,"",IF(COUNTA(案件入力!H37)=0,"",案件入力!H37))</f>
        <v/>
      </c>
      <c r="I39" s="10" t="str">
        <f aca="false">IF(COUNTA(案件入力!A37:J37)=0,"",IF(OR(案件入力!D37="受注",案件入力!D37="失注"),案件入力!I37,IF(案件入力!G37="","",案件入力!G37)))</f>
        <v/>
      </c>
      <c r="J39" s="1"/>
      <c r="K39" s="1"/>
      <c r="L39" s="1"/>
    </row>
    <row r="40" customFormat="false" ht="30" hidden="false" customHeight="true" outlineLevel="0" collapsed="false">
      <c r="A40" s="1" t="str">
        <f aca="false">IF(COUNTA(案件入力!A38:J38)=0,"",IF(COUNTA(案件入力!A38)=0,"",案件入力!A38))</f>
        <v/>
      </c>
      <c r="B40" s="7" t="str">
        <f aca="false">IF(COUNTA(案件入力!A38:J38)=0,"",IF(COUNTA(案件入力!B38)=0,"",案件入力!B38))</f>
        <v/>
      </c>
      <c r="C40" s="7" t="str">
        <f aca="false">IF(COUNTA(案件入力!A38:J38)=0,"",IF(COUNTA(案件入力!C38)=0,"",案件入力!C38))</f>
        <v/>
      </c>
      <c r="D40" s="8" t="str">
        <f aca="false">IF(COUNTA(案件入力!A38:J38)=0,"",IF(COUNTA(案件入力!D38)=0,"",案件入力!D38))</f>
        <v/>
      </c>
      <c r="E40" s="5" t="str">
        <f aca="false">IF(COUNTA(案件入力!A38:J38)=0,"",IF(COUNTA(案件入力!E38)=0,"",案件入力!E38))</f>
        <v/>
      </c>
      <c r="F40" s="9" t="str">
        <f aca="false">IF(COUNTA(案件入力!A38:J38)=0,"",IF(COUNTA(案件入力!F38)=0,"",案件入力!F38))</f>
        <v/>
      </c>
      <c r="G40" s="5" t="str">
        <f aca="false">IF(COUNTA(案件入力!A38:J38)=0,"",IF(COUNTA(案件入力!K38)=0,"",案件入力!K38))</f>
        <v/>
      </c>
      <c r="H40" s="5" t="str">
        <f aca="false">IF(COUNTA(案件入力!A38:J38)=0,"",IF(COUNTA(案件入力!H38)=0,"",案件入力!H38))</f>
        <v/>
      </c>
      <c r="I40" s="10" t="str">
        <f aca="false">IF(COUNTA(案件入力!A38:J38)=0,"",IF(OR(案件入力!D38="受注",案件入力!D38="失注"),案件入力!I38,IF(案件入力!G38="","",案件入力!G38)))</f>
        <v/>
      </c>
      <c r="J40" s="1"/>
      <c r="K40" s="1"/>
      <c r="L40" s="1"/>
    </row>
    <row r="41" customFormat="false" ht="30" hidden="false" customHeight="true" outlineLevel="0" collapsed="false">
      <c r="A41" s="1" t="str">
        <f aca="false">IF(COUNTA(案件入力!A39:J39)=0,"",IF(COUNTA(案件入力!A39)=0,"",案件入力!A39))</f>
        <v/>
      </c>
      <c r="B41" s="7" t="str">
        <f aca="false">IF(COUNTA(案件入力!A39:J39)=0,"",IF(COUNTA(案件入力!B39)=0,"",案件入力!B39))</f>
        <v/>
      </c>
      <c r="C41" s="7" t="str">
        <f aca="false">IF(COUNTA(案件入力!A39:J39)=0,"",IF(COUNTA(案件入力!C39)=0,"",案件入力!C39))</f>
        <v/>
      </c>
      <c r="D41" s="8" t="str">
        <f aca="false">IF(COUNTA(案件入力!A39:J39)=0,"",IF(COUNTA(案件入力!D39)=0,"",案件入力!D39))</f>
        <v/>
      </c>
      <c r="E41" s="5" t="str">
        <f aca="false">IF(COUNTA(案件入力!A39:J39)=0,"",IF(COUNTA(案件入力!E39)=0,"",案件入力!E39))</f>
        <v/>
      </c>
      <c r="F41" s="9" t="str">
        <f aca="false">IF(COUNTA(案件入力!A39:J39)=0,"",IF(COUNTA(案件入力!F39)=0,"",案件入力!F39))</f>
        <v/>
      </c>
      <c r="G41" s="5" t="str">
        <f aca="false">IF(COUNTA(案件入力!A39:J39)=0,"",IF(COUNTA(案件入力!K39)=0,"",案件入力!K39))</f>
        <v/>
      </c>
      <c r="H41" s="5" t="str">
        <f aca="false">IF(COUNTA(案件入力!A39:J39)=0,"",IF(COUNTA(案件入力!H39)=0,"",案件入力!H39))</f>
        <v/>
      </c>
      <c r="I41" s="10" t="str">
        <f aca="false">IF(COUNTA(案件入力!A39:J39)=0,"",IF(OR(案件入力!D39="受注",案件入力!D39="失注"),案件入力!I39,IF(案件入力!G39="","",案件入力!G39)))</f>
        <v/>
      </c>
      <c r="J41" s="1"/>
      <c r="K41" s="1"/>
      <c r="L41" s="1"/>
    </row>
    <row r="42" customFormat="false" ht="30" hidden="false" customHeight="true" outlineLevel="0" collapsed="false">
      <c r="A42" s="1" t="str">
        <f aca="false">IF(COUNTA(案件入力!A40:J40)=0,"",IF(COUNTA(案件入力!A40)=0,"",案件入力!A40))</f>
        <v/>
      </c>
      <c r="B42" s="7" t="str">
        <f aca="false">IF(COUNTA(案件入力!A40:J40)=0,"",IF(COUNTA(案件入力!B40)=0,"",案件入力!B40))</f>
        <v/>
      </c>
      <c r="C42" s="7" t="str">
        <f aca="false">IF(COUNTA(案件入力!A40:J40)=0,"",IF(COUNTA(案件入力!C40)=0,"",案件入力!C40))</f>
        <v/>
      </c>
      <c r="D42" s="8" t="str">
        <f aca="false">IF(COUNTA(案件入力!A40:J40)=0,"",IF(COUNTA(案件入力!D40)=0,"",案件入力!D40))</f>
        <v/>
      </c>
      <c r="E42" s="5" t="str">
        <f aca="false">IF(COUNTA(案件入力!A40:J40)=0,"",IF(COUNTA(案件入力!E40)=0,"",案件入力!E40))</f>
        <v/>
      </c>
      <c r="F42" s="9" t="str">
        <f aca="false">IF(COUNTA(案件入力!A40:J40)=0,"",IF(COUNTA(案件入力!F40)=0,"",案件入力!F40))</f>
        <v/>
      </c>
      <c r="G42" s="5" t="str">
        <f aca="false">IF(COUNTA(案件入力!A40:J40)=0,"",IF(COUNTA(案件入力!K40)=0,"",案件入力!K40))</f>
        <v/>
      </c>
      <c r="H42" s="5" t="str">
        <f aca="false">IF(COUNTA(案件入力!A40:J40)=0,"",IF(COUNTA(案件入力!H40)=0,"",案件入力!H40))</f>
        <v/>
      </c>
      <c r="I42" s="10" t="str">
        <f aca="false">IF(COUNTA(案件入力!A40:J40)=0,"",IF(OR(案件入力!D40="受注",案件入力!D40="失注"),案件入力!I40,IF(案件入力!G40="","",案件入力!G40)))</f>
        <v/>
      </c>
      <c r="J42" s="1"/>
      <c r="K42" s="1"/>
      <c r="L42" s="1"/>
    </row>
    <row r="43" customFormat="false" ht="30" hidden="false" customHeight="true" outlineLevel="0" collapsed="false">
      <c r="A43" s="1" t="str">
        <f aca="false">IF(COUNTA(案件入力!A41:J41)=0,"",IF(COUNTA(案件入力!A41)=0,"",案件入力!A41))</f>
        <v/>
      </c>
      <c r="B43" s="7" t="str">
        <f aca="false">IF(COUNTA(案件入力!A41:J41)=0,"",IF(COUNTA(案件入力!B41)=0,"",案件入力!B41))</f>
        <v/>
      </c>
      <c r="C43" s="7" t="str">
        <f aca="false">IF(COUNTA(案件入力!A41:J41)=0,"",IF(COUNTA(案件入力!C41)=0,"",案件入力!C41))</f>
        <v/>
      </c>
      <c r="D43" s="8" t="str">
        <f aca="false">IF(COUNTA(案件入力!A41:J41)=0,"",IF(COUNTA(案件入力!D41)=0,"",案件入力!D41))</f>
        <v/>
      </c>
      <c r="E43" s="5" t="str">
        <f aca="false">IF(COUNTA(案件入力!A41:J41)=0,"",IF(COUNTA(案件入力!E41)=0,"",案件入力!E41))</f>
        <v/>
      </c>
      <c r="F43" s="9" t="str">
        <f aca="false">IF(COUNTA(案件入力!A41:J41)=0,"",IF(COUNTA(案件入力!F41)=0,"",案件入力!F41))</f>
        <v/>
      </c>
      <c r="G43" s="5" t="str">
        <f aca="false">IF(COUNTA(案件入力!A41:J41)=0,"",IF(COUNTA(案件入力!K41)=0,"",案件入力!K41))</f>
        <v/>
      </c>
      <c r="H43" s="5" t="str">
        <f aca="false">IF(COUNTA(案件入力!A41:J41)=0,"",IF(COUNTA(案件入力!H41)=0,"",案件入力!H41))</f>
        <v/>
      </c>
      <c r="I43" s="10" t="str">
        <f aca="false">IF(COUNTA(案件入力!A41:J41)=0,"",IF(OR(案件入力!D41="受注",案件入力!D41="失注"),案件入力!I41,IF(案件入力!G41="","",案件入力!G41)))</f>
        <v/>
      </c>
      <c r="J43" s="1"/>
      <c r="K43" s="1"/>
      <c r="L43" s="1"/>
    </row>
    <row r="44" customFormat="false" ht="30" hidden="false" customHeight="true" outlineLevel="0" collapsed="false">
      <c r="A44" s="1" t="str">
        <f aca="false">IF(COUNTA(案件入力!A42:J42)=0,"",IF(COUNTA(案件入力!A42)=0,"",案件入力!A42))</f>
        <v/>
      </c>
      <c r="B44" s="7" t="str">
        <f aca="false">IF(COUNTA(案件入力!A42:J42)=0,"",IF(COUNTA(案件入力!B42)=0,"",案件入力!B42))</f>
        <v/>
      </c>
      <c r="C44" s="7" t="str">
        <f aca="false">IF(COUNTA(案件入力!A42:J42)=0,"",IF(COUNTA(案件入力!C42)=0,"",案件入力!C42))</f>
        <v/>
      </c>
      <c r="D44" s="8" t="str">
        <f aca="false">IF(COUNTA(案件入力!A42:J42)=0,"",IF(COUNTA(案件入力!D42)=0,"",案件入力!D42))</f>
        <v/>
      </c>
      <c r="E44" s="5" t="str">
        <f aca="false">IF(COUNTA(案件入力!A42:J42)=0,"",IF(COUNTA(案件入力!E42)=0,"",案件入力!E42))</f>
        <v/>
      </c>
      <c r="F44" s="9" t="str">
        <f aca="false">IF(COUNTA(案件入力!A42:J42)=0,"",IF(COUNTA(案件入力!F42)=0,"",案件入力!F42))</f>
        <v/>
      </c>
      <c r="G44" s="5" t="str">
        <f aca="false">IF(COUNTA(案件入力!A42:J42)=0,"",IF(COUNTA(案件入力!K42)=0,"",案件入力!K42))</f>
        <v/>
      </c>
      <c r="H44" s="5" t="str">
        <f aca="false">IF(COUNTA(案件入力!A42:J42)=0,"",IF(COUNTA(案件入力!H42)=0,"",案件入力!H42))</f>
        <v/>
      </c>
      <c r="I44" s="10" t="str">
        <f aca="false">IF(COUNTA(案件入力!A42:J42)=0,"",IF(OR(案件入力!D42="受注",案件入力!D42="失注"),案件入力!I42,IF(案件入力!G42="","",案件入力!G42)))</f>
        <v/>
      </c>
      <c r="J44" s="1"/>
      <c r="K44" s="1"/>
      <c r="L44" s="1"/>
    </row>
    <row r="45" customFormat="false" ht="30" hidden="false" customHeight="true" outlineLevel="0" collapsed="false">
      <c r="A45" s="1" t="str">
        <f aca="false">IF(COUNTA(案件入力!A43:J43)=0,"",IF(COUNTA(案件入力!A43)=0,"",案件入力!A43))</f>
        <v/>
      </c>
      <c r="B45" s="7" t="str">
        <f aca="false">IF(COUNTA(案件入力!A43:J43)=0,"",IF(COUNTA(案件入力!B43)=0,"",案件入力!B43))</f>
        <v/>
      </c>
      <c r="C45" s="7" t="str">
        <f aca="false">IF(COUNTA(案件入力!A43:J43)=0,"",IF(COUNTA(案件入力!C43)=0,"",案件入力!C43))</f>
        <v/>
      </c>
      <c r="D45" s="8" t="str">
        <f aca="false">IF(COUNTA(案件入力!A43:J43)=0,"",IF(COUNTA(案件入力!D43)=0,"",案件入力!D43))</f>
        <v/>
      </c>
      <c r="E45" s="5" t="str">
        <f aca="false">IF(COUNTA(案件入力!A43:J43)=0,"",IF(COUNTA(案件入力!E43)=0,"",案件入力!E43))</f>
        <v/>
      </c>
      <c r="F45" s="9" t="str">
        <f aca="false">IF(COUNTA(案件入力!A43:J43)=0,"",IF(COUNTA(案件入力!F43)=0,"",案件入力!F43))</f>
        <v/>
      </c>
      <c r="G45" s="5" t="str">
        <f aca="false">IF(COUNTA(案件入力!A43:J43)=0,"",IF(COUNTA(案件入力!K43)=0,"",案件入力!K43))</f>
        <v/>
      </c>
      <c r="H45" s="5" t="str">
        <f aca="false">IF(COUNTA(案件入力!A43:J43)=0,"",IF(COUNTA(案件入力!H43)=0,"",案件入力!H43))</f>
        <v/>
      </c>
      <c r="I45" s="10" t="str">
        <f aca="false">IF(COUNTA(案件入力!A43:J43)=0,"",IF(OR(案件入力!D43="受注",案件入力!D43="失注"),案件入力!I43,IF(案件入力!G43="","",案件入力!G43)))</f>
        <v/>
      </c>
      <c r="J45" s="1"/>
      <c r="K45" s="1"/>
      <c r="L45" s="1"/>
    </row>
    <row r="46" customFormat="false" ht="30" hidden="false" customHeight="true" outlineLevel="0" collapsed="false">
      <c r="A46" s="1" t="str">
        <f aca="false">IF(COUNTA(案件入力!A44:J44)=0,"",IF(COUNTA(案件入力!A44)=0,"",案件入力!A44))</f>
        <v/>
      </c>
      <c r="B46" s="7" t="str">
        <f aca="false">IF(COUNTA(案件入力!A44:J44)=0,"",IF(COUNTA(案件入力!B44)=0,"",案件入力!B44))</f>
        <v/>
      </c>
      <c r="C46" s="7" t="str">
        <f aca="false">IF(COUNTA(案件入力!A44:J44)=0,"",IF(COUNTA(案件入力!C44)=0,"",案件入力!C44))</f>
        <v/>
      </c>
      <c r="D46" s="8" t="str">
        <f aca="false">IF(COUNTA(案件入力!A44:J44)=0,"",IF(COUNTA(案件入力!D44)=0,"",案件入力!D44))</f>
        <v/>
      </c>
      <c r="E46" s="5" t="str">
        <f aca="false">IF(COUNTA(案件入力!A44:J44)=0,"",IF(COUNTA(案件入力!E44)=0,"",案件入力!E44))</f>
        <v/>
      </c>
      <c r="F46" s="9" t="str">
        <f aca="false">IF(COUNTA(案件入力!A44:J44)=0,"",IF(COUNTA(案件入力!F44)=0,"",案件入力!F44))</f>
        <v/>
      </c>
      <c r="G46" s="5" t="str">
        <f aca="false">IF(COUNTA(案件入力!A44:J44)=0,"",IF(COUNTA(案件入力!K44)=0,"",案件入力!K44))</f>
        <v/>
      </c>
      <c r="H46" s="5" t="str">
        <f aca="false">IF(COUNTA(案件入力!A44:J44)=0,"",IF(COUNTA(案件入力!H44)=0,"",案件入力!H44))</f>
        <v/>
      </c>
      <c r="I46" s="10" t="str">
        <f aca="false">IF(COUNTA(案件入力!A44:J44)=0,"",IF(OR(案件入力!D44="受注",案件入力!D44="失注"),案件入力!I44,IF(案件入力!G44="","",案件入力!G44)))</f>
        <v/>
      </c>
      <c r="J46" s="1"/>
      <c r="K46" s="1"/>
      <c r="L46" s="1"/>
    </row>
    <row r="47" customFormat="false" ht="30" hidden="false" customHeight="true" outlineLevel="0" collapsed="false">
      <c r="A47" s="1" t="str">
        <f aca="false">IF(COUNTA(案件入力!A45:J45)=0,"",IF(COUNTA(案件入力!A45)=0,"",案件入力!A45))</f>
        <v/>
      </c>
      <c r="B47" s="7" t="str">
        <f aca="false">IF(COUNTA(案件入力!A45:J45)=0,"",IF(COUNTA(案件入力!B45)=0,"",案件入力!B45))</f>
        <v/>
      </c>
      <c r="C47" s="7" t="str">
        <f aca="false">IF(COUNTA(案件入力!A45:J45)=0,"",IF(COUNTA(案件入力!C45)=0,"",案件入力!C45))</f>
        <v/>
      </c>
      <c r="D47" s="8" t="str">
        <f aca="false">IF(COUNTA(案件入力!A45:J45)=0,"",IF(COUNTA(案件入力!D45)=0,"",案件入力!D45))</f>
        <v/>
      </c>
      <c r="E47" s="5" t="str">
        <f aca="false">IF(COUNTA(案件入力!A45:J45)=0,"",IF(COUNTA(案件入力!E45)=0,"",案件入力!E45))</f>
        <v/>
      </c>
      <c r="F47" s="9" t="str">
        <f aca="false">IF(COUNTA(案件入力!A45:J45)=0,"",IF(COUNTA(案件入力!F45)=0,"",案件入力!F45))</f>
        <v/>
      </c>
      <c r="G47" s="5" t="str">
        <f aca="false">IF(COUNTA(案件入力!A45:J45)=0,"",IF(COUNTA(案件入力!K45)=0,"",案件入力!K45))</f>
        <v/>
      </c>
      <c r="H47" s="5" t="str">
        <f aca="false">IF(COUNTA(案件入力!A45:J45)=0,"",IF(COUNTA(案件入力!H45)=0,"",案件入力!H45))</f>
        <v/>
      </c>
      <c r="I47" s="10" t="str">
        <f aca="false">IF(COUNTA(案件入力!A45:J45)=0,"",IF(OR(案件入力!D45="受注",案件入力!D45="失注"),案件入力!I45,IF(案件入力!G45="","",案件入力!G45)))</f>
        <v/>
      </c>
      <c r="J47" s="1"/>
      <c r="K47" s="1"/>
      <c r="L47" s="1"/>
    </row>
    <row r="48" customFormat="false" ht="30" hidden="false" customHeight="true" outlineLevel="0" collapsed="false">
      <c r="A48" s="1" t="str">
        <f aca="false">IF(COUNTA(案件入力!A46:J46)=0,"",IF(COUNTA(案件入力!A46)=0,"",案件入力!A46))</f>
        <v/>
      </c>
      <c r="B48" s="7" t="str">
        <f aca="false">IF(COUNTA(案件入力!A46:J46)=0,"",IF(COUNTA(案件入力!B46)=0,"",案件入力!B46))</f>
        <v/>
      </c>
      <c r="C48" s="7" t="str">
        <f aca="false">IF(COUNTA(案件入力!A46:J46)=0,"",IF(COUNTA(案件入力!C46)=0,"",案件入力!C46))</f>
        <v/>
      </c>
      <c r="D48" s="8" t="str">
        <f aca="false">IF(COUNTA(案件入力!A46:J46)=0,"",IF(COUNTA(案件入力!D46)=0,"",案件入力!D46))</f>
        <v/>
      </c>
      <c r="E48" s="5" t="str">
        <f aca="false">IF(COUNTA(案件入力!A46:J46)=0,"",IF(COUNTA(案件入力!E46)=0,"",案件入力!E46))</f>
        <v/>
      </c>
      <c r="F48" s="9" t="str">
        <f aca="false">IF(COUNTA(案件入力!A46:J46)=0,"",IF(COUNTA(案件入力!F46)=0,"",案件入力!F46))</f>
        <v/>
      </c>
      <c r="G48" s="5" t="str">
        <f aca="false">IF(COUNTA(案件入力!A46:J46)=0,"",IF(COUNTA(案件入力!K46)=0,"",案件入力!K46))</f>
        <v/>
      </c>
      <c r="H48" s="5" t="str">
        <f aca="false">IF(COUNTA(案件入力!A46:J46)=0,"",IF(COUNTA(案件入力!H46)=0,"",案件入力!H46))</f>
        <v/>
      </c>
      <c r="I48" s="10" t="str">
        <f aca="false">IF(COUNTA(案件入力!A46:J46)=0,"",IF(OR(案件入力!D46="受注",案件入力!D46="失注"),案件入力!I46,IF(案件入力!G46="","",案件入力!G46)))</f>
        <v/>
      </c>
      <c r="J48" s="1"/>
      <c r="K48" s="1"/>
      <c r="L48" s="1"/>
    </row>
    <row r="49" customFormat="false" ht="30" hidden="false" customHeight="true" outlineLevel="0" collapsed="false">
      <c r="A49" s="1" t="str">
        <f aca="false">IF(COUNTA(案件入力!A47:J47)=0,"",IF(COUNTA(案件入力!A47)=0,"",案件入力!A47))</f>
        <v/>
      </c>
      <c r="B49" s="7" t="str">
        <f aca="false">IF(COUNTA(案件入力!A47:J47)=0,"",IF(COUNTA(案件入力!B47)=0,"",案件入力!B47))</f>
        <v/>
      </c>
      <c r="C49" s="7" t="str">
        <f aca="false">IF(COUNTA(案件入力!A47:J47)=0,"",IF(COUNTA(案件入力!C47)=0,"",案件入力!C47))</f>
        <v/>
      </c>
      <c r="D49" s="8" t="str">
        <f aca="false">IF(COUNTA(案件入力!A47:J47)=0,"",IF(COUNTA(案件入力!D47)=0,"",案件入力!D47))</f>
        <v/>
      </c>
      <c r="E49" s="5" t="str">
        <f aca="false">IF(COUNTA(案件入力!A47:J47)=0,"",IF(COUNTA(案件入力!E47)=0,"",案件入力!E47))</f>
        <v/>
      </c>
      <c r="F49" s="9" t="str">
        <f aca="false">IF(COUNTA(案件入力!A47:J47)=0,"",IF(COUNTA(案件入力!F47)=0,"",案件入力!F47))</f>
        <v/>
      </c>
      <c r="G49" s="5" t="str">
        <f aca="false">IF(COUNTA(案件入力!A47:J47)=0,"",IF(COUNTA(案件入力!K47)=0,"",案件入力!K47))</f>
        <v/>
      </c>
      <c r="H49" s="5" t="str">
        <f aca="false">IF(COUNTA(案件入力!A47:J47)=0,"",IF(COUNTA(案件入力!H47)=0,"",案件入力!H47))</f>
        <v/>
      </c>
      <c r="I49" s="10" t="str">
        <f aca="false">IF(COUNTA(案件入力!A47:J47)=0,"",IF(OR(案件入力!D47="受注",案件入力!D47="失注"),案件入力!I47,IF(案件入力!G47="","",案件入力!G47)))</f>
        <v/>
      </c>
      <c r="J49" s="1"/>
      <c r="K49" s="1"/>
      <c r="L49" s="1"/>
    </row>
    <row r="50" customFormat="false" ht="30" hidden="false" customHeight="true" outlineLevel="0" collapsed="false">
      <c r="A50" s="1" t="str">
        <f aca="false">IF(COUNTA(案件入力!A48:J48)=0,"",IF(COUNTA(案件入力!A48)=0,"",案件入力!A48))</f>
        <v/>
      </c>
      <c r="B50" s="7" t="str">
        <f aca="false">IF(COUNTA(案件入力!A48:J48)=0,"",IF(COUNTA(案件入力!B48)=0,"",案件入力!B48))</f>
        <v/>
      </c>
      <c r="C50" s="7" t="str">
        <f aca="false">IF(COUNTA(案件入力!A48:J48)=0,"",IF(COUNTA(案件入力!C48)=0,"",案件入力!C48))</f>
        <v/>
      </c>
      <c r="D50" s="8" t="str">
        <f aca="false">IF(COUNTA(案件入力!A48:J48)=0,"",IF(COUNTA(案件入力!D48)=0,"",案件入力!D48))</f>
        <v/>
      </c>
      <c r="E50" s="5" t="str">
        <f aca="false">IF(COUNTA(案件入力!A48:J48)=0,"",IF(COUNTA(案件入力!E48)=0,"",案件入力!E48))</f>
        <v/>
      </c>
      <c r="F50" s="9" t="str">
        <f aca="false">IF(COUNTA(案件入力!A48:J48)=0,"",IF(COUNTA(案件入力!F48)=0,"",案件入力!F48))</f>
        <v/>
      </c>
      <c r="G50" s="5" t="str">
        <f aca="false">IF(COUNTA(案件入力!A48:J48)=0,"",IF(COUNTA(案件入力!K48)=0,"",案件入力!K48))</f>
        <v/>
      </c>
      <c r="H50" s="5" t="str">
        <f aca="false">IF(COUNTA(案件入力!A48:J48)=0,"",IF(COUNTA(案件入力!H48)=0,"",案件入力!H48))</f>
        <v/>
      </c>
      <c r="I50" s="10" t="str">
        <f aca="false">IF(COUNTA(案件入力!A48:J48)=0,"",IF(OR(案件入力!D48="受注",案件入力!D48="失注"),案件入力!I48,IF(案件入力!G48="","",案件入力!G48)))</f>
        <v/>
      </c>
      <c r="J50" s="1"/>
      <c r="K50" s="1"/>
      <c r="L50" s="1"/>
    </row>
    <row r="51" customFormat="false" ht="30" hidden="false" customHeight="true" outlineLevel="0" collapsed="false">
      <c r="A51" s="1" t="str">
        <f aca="false">IF(COUNTA(案件入力!A49:J49)=0,"",IF(COUNTA(案件入力!A49)=0,"",案件入力!A49))</f>
        <v/>
      </c>
      <c r="B51" s="7" t="str">
        <f aca="false">IF(COUNTA(案件入力!A49:J49)=0,"",IF(COUNTA(案件入力!B49)=0,"",案件入力!B49))</f>
        <v/>
      </c>
      <c r="C51" s="7" t="str">
        <f aca="false">IF(COUNTA(案件入力!A49:J49)=0,"",IF(COUNTA(案件入力!C49)=0,"",案件入力!C49))</f>
        <v/>
      </c>
      <c r="D51" s="8" t="str">
        <f aca="false">IF(COUNTA(案件入力!A49:J49)=0,"",IF(COUNTA(案件入力!D49)=0,"",案件入力!D49))</f>
        <v/>
      </c>
      <c r="E51" s="5" t="str">
        <f aca="false">IF(COUNTA(案件入力!A49:J49)=0,"",IF(COUNTA(案件入力!E49)=0,"",案件入力!E49))</f>
        <v/>
      </c>
      <c r="F51" s="9" t="str">
        <f aca="false">IF(COUNTA(案件入力!A49:J49)=0,"",IF(COUNTA(案件入力!F49)=0,"",案件入力!F49))</f>
        <v/>
      </c>
      <c r="G51" s="5" t="str">
        <f aca="false">IF(COUNTA(案件入力!A49:J49)=0,"",IF(COUNTA(案件入力!K49)=0,"",案件入力!K49))</f>
        <v/>
      </c>
      <c r="H51" s="5" t="str">
        <f aca="false">IF(COUNTA(案件入力!A49:J49)=0,"",IF(COUNTA(案件入力!H49)=0,"",案件入力!H49))</f>
        <v/>
      </c>
      <c r="I51" s="10" t="str">
        <f aca="false">IF(COUNTA(案件入力!A49:J49)=0,"",IF(OR(案件入力!D49="受注",案件入力!D49="失注"),案件入力!I49,IF(案件入力!G49="","",案件入力!G49)))</f>
        <v/>
      </c>
      <c r="J51" s="1"/>
      <c r="K51" s="1"/>
      <c r="L51" s="1"/>
    </row>
    <row r="52" customFormat="false" ht="30" hidden="false" customHeight="true" outlineLevel="0" collapsed="false">
      <c r="A52" s="1" t="str">
        <f aca="false">IF(COUNTA(案件入力!A50:J50)=0,"",IF(COUNTA(案件入力!A50)=0,"",案件入力!A50))</f>
        <v/>
      </c>
      <c r="B52" s="7" t="str">
        <f aca="false">IF(COUNTA(案件入力!A50:J50)=0,"",IF(COUNTA(案件入力!B50)=0,"",案件入力!B50))</f>
        <v/>
      </c>
      <c r="C52" s="7" t="str">
        <f aca="false">IF(COUNTA(案件入力!A50:J50)=0,"",IF(COUNTA(案件入力!C50)=0,"",案件入力!C50))</f>
        <v/>
      </c>
      <c r="D52" s="8" t="str">
        <f aca="false">IF(COUNTA(案件入力!A50:J50)=0,"",IF(COUNTA(案件入力!D50)=0,"",案件入力!D50))</f>
        <v/>
      </c>
      <c r="E52" s="5" t="str">
        <f aca="false">IF(COUNTA(案件入力!A50:J50)=0,"",IF(COUNTA(案件入力!E50)=0,"",案件入力!E50))</f>
        <v/>
      </c>
      <c r="F52" s="9" t="str">
        <f aca="false">IF(COUNTA(案件入力!A50:J50)=0,"",IF(COUNTA(案件入力!F50)=0,"",案件入力!F50))</f>
        <v/>
      </c>
      <c r="G52" s="5" t="str">
        <f aca="false">IF(COUNTA(案件入力!A50:J50)=0,"",IF(COUNTA(案件入力!K50)=0,"",案件入力!K50))</f>
        <v/>
      </c>
      <c r="H52" s="5" t="str">
        <f aca="false">IF(COUNTA(案件入力!A50:J50)=0,"",IF(COUNTA(案件入力!H50)=0,"",案件入力!H50))</f>
        <v/>
      </c>
      <c r="I52" s="10" t="str">
        <f aca="false">IF(COUNTA(案件入力!A50:J50)=0,"",IF(OR(案件入力!D50="受注",案件入力!D50="失注"),案件入力!I50,IF(案件入力!G50="","",案件入力!G50)))</f>
        <v/>
      </c>
      <c r="J52" s="1"/>
      <c r="K52" s="1"/>
      <c r="L52" s="1"/>
    </row>
    <row r="53" customFormat="false" ht="30" hidden="false" customHeight="true" outlineLevel="0" collapsed="false">
      <c r="A53" s="1" t="str">
        <f aca="false">IF(COUNTA(案件入力!A51:J51)=0,"",IF(COUNTA(案件入力!A51)=0,"",案件入力!A51))</f>
        <v/>
      </c>
      <c r="B53" s="7" t="str">
        <f aca="false">IF(COUNTA(案件入力!A51:J51)=0,"",IF(COUNTA(案件入力!B51)=0,"",案件入力!B51))</f>
        <v/>
      </c>
      <c r="C53" s="7" t="str">
        <f aca="false">IF(COUNTA(案件入力!A51:J51)=0,"",IF(COUNTA(案件入力!C51)=0,"",案件入力!C51))</f>
        <v/>
      </c>
      <c r="D53" s="8" t="str">
        <f aca="false">IF(COUNTA(案件入力!A51:J51)=0,"",IF(COUNTA(案件入力!D51)=0,"",案件入力!D51))</f>
        <v/>
      </c>
      <c r="E53" s="5" t="str">
        <f aca="false">IF(COUNTA(案件入力!A51:J51)=0,"",IF(COUNTA(案件入力!E51)=0,"",案件入力!E51))</f>
        <v/>
      </c>
      <c r="F53" s="9" t="str">
        <f aca="false">IF(COUNTA(案件入力!A51:J51)=0,"",IF(COUNTA(案件入力!F51)=0,"",案件入力!F51))</f>
        <v/>
      </c>
      <c r="G53" s="5" t="str">
        <f aca="false">IF(COUNTA(案件入力!A51:J51)=0,"",IF(COUNTA(案件入力!K51)=0,"",案件入力!K51))</f>
        <v/>
      </c>
      <c r="H53" s="5" t="str">
        <f aca="false">IF(COUNTA(案件入力!A51:J51)=0,"",IF(COUNTA(案件入力!H51)=0,"",案件入力!H51))</f>
        <v/>
      </c>
      <c r="I53" s="10" t="str">
        <f aca="false">IF(COUNTA(案件入力!A51:J51)=0,"",IF(OR(案件入力!D51="受注",案件入力!D51="失注"),案件入力!I51,IF(案件入力!G51="","",案件入力!G51)))</f>
        <v/>
      </c>
      <c r="J53" s="1"/>
      <c r="K53" s="1"/>
      <c r="L53" s="1"/>
    </row>
    <row r="54" customFormat="false" ht="30" hidden="false" customHeight="true" outlineLevel="0" collapsed="false">
      <c r="A54" s="1" t="str">
        <f aca="false">IF(COUNTA(案件入力!A52:J52)=0,"",IF(COUNTA(案件入力!A52)=0,"",案件入力!A52))</f>
        <v/>
      </c>
      <c r="B54" s="7" t="str">
        <f aca="false">IF(COUNTA(案件入力!A52:J52)=0,"",IF(COUNTA(案件入力!B52)=0,"",案件入力!B52))</f>
        <v/>
      </c>
      <c r="C54" s="7" t="str">
        <f aca="false">IF(COUNTA(案件入力!A52:J52)=0,"",IF(COUNTA(案件入力!C52)=0,"",案件入力!C52))</f>
        <v/>
      </c>
      <c r="D54" s="8" t="str">
        <f aca="false">IF(COUNTA(案件入力!A52:J52)=0,"",IF(COUNTA(案件入力!D52)=0,"",案件入力!D52))</f>
        <v/>
      </c>
      <c r="E54" s="5" t="str">
        <f aca="false">IF(COUNTA(案件入力!A52:J52)=0,"",IF(COUNTA(案件入力!E52)=0,"",案件入力!E52))</f>
        <v/>
      </c>
      <c r="F54" s="9" t="str">
        <f aca="false">IF(COUNTA(案件入力!A52:J52)=0,"",IF(COUNTA(案件入力!F52)=0,"",案件入力!F52))</f>
        <v/>
      </c>
      <c r="G54" s="5" t="str">
        <f aca="false">IF(COUNTA(案件入力!A52:J52)=0,"",IF(COUNTA(案件入力!K52)=0,"",案件入力!K52))</f>
        <v/>
      </c>
      <c r="H54" s="5" t="str">
        <f aca="false">IF(COUNTA(案件入力!A52:J52)=0,"",IF(COUNTA(案件入力!H52)=0,"",案件入力!H52))</f>
        <v/>
      </c>
      <c r="I54" s="10" t="str">
        <f aca="false">IF(COUNTA(案件入力!A52:J52)=0,"",IF(OR(案件入力!D52="受注",案件入力!D52="失注"),案件入力!I52,IF(案件入力!G52="","",案件入力!G52)))</f>
        <v/>
      </c>
      <c r="J54" s="1"/>
      <c r="K54" s="1"/>
      <c r="L54" s="1"/>
    </row>
    <row r="55" customFormat="false" ht="30" hidden="false" customHeight="true" outlineLevel="0" collapsed="false">
      <c r="A55" s="1" t="str">
        <f aca="false">IF(COUNTA(案件入力!A53:J53)=0,"",IF(COUNTA(案件入力!A53)=0,"",案件入力!A53))</f>
        <v/>
      </c>
      <c r="B55" s="7" t="str">
        <f aca="false">IF(COUNTA(案件入力!A53:J53)=0,"",IF(COUNTA(案件入力!B53)=0,"",案件入力!B53))</f>
        <v/>
      </c>
      <c r="C55" s="7" t="str">
        <f aca="false">IF(COUNTA(案件入力!A53:J53)=0,"",IF(COUNTA(案件入力!C53)=0,"",案件入力!C53))</f>
        <v/>
      </c>
      <c r="D55" s="8" t="str">
        <f aca="false">IF(COUNTA(案件入力!A53:J53)=0,"",IF(COUNTA(案件入力!D53)=0,"",案件入力!D53))</f>
        <v/>
      </c>
      <c r="E55" s="5" t="str">
        <f aca="false">IF(COUNTA(案件入力!A53:J53)=0,"",IF(COUNTA(案件入力!E53)=0,"",案件入力!E53))</f>
        <v/>
      </c>
      <c r="F55" s="9" t="str">
        <f aca="false">IF(COUNTA(案件入力!A53:J53)=0,"",IF(COUNTA(案件入力!F53)=0,"",案件入力!F53))</f>
        <v/>
      </c>
      <c r="G55" s="5" t="str">
        <f aca="false">IF(COUNTA(案件入力!A53:J53)=0,"",IF(COUNTA(案件入力!K53)=0,"",案件入力!K53))</f>
        <v/>
      </c>
      <c r="H55" s="5" t="str">
        <f aca="false">IF(COUNTA(案件入力!A53:J53)=0,"",IF(COUNTA(案件入力!H53)=0,"",案件入力!H53))</f>
        <v/>
      </c>
      <c r="I55" s="10" t="str">
        <f aca="false">IF(COUNTA(案件入力!A53:J53)=0,"",IF(OR(案件入力!D53="受注",案件入力!D53="失注"),案件入力!I53,IF(案件入力!G53="","",案件入力!G53)))</f>
        <v/>
      </c>
      <c r="J55" s="1"/>
      <c r="K55" s="1"/>
      <c r="L55" s="1"/>
    </row>
    <row r="56" customFormat="false" ht="30" hidden="false" customHeight="true" outlineLevel="0" collapsed="false">
      <c r="A56" s="1" t="str">
        <f aca="false">IF(COUNTA(案件入力!A54:J54)=0,"",IF(COUNTA(案件入力!A54)=0,"",案件入力!A54))</f>
        <v/>
      </c>
      <c r="B56" s="7" t="str">
        <f aca="false">IF(COUNTA(案件入力!A54:J54)=0,"",IF(COUNTA(案件入力!B54)=0,"",案件入力!B54))</f>
        <v/>
      </c>
      <c r="C56" s="7" t="str">
        <f aca="false">IF(COUNTA(案件入力!A54:J54)=0,"",IF(COUNTA(案件入力!C54)=0,"",案件入力!C54))</f>
        <v/>
      </c>
      <c r="D56" s="8" t="str">
        <f aca="false">IF(COUNTA(案件入力!A54:J54)=0,"",IF(COUNTA(案件入力!D54)=0,"",案件入力!D54))</f>
        <v/>
      </c>
      <c r="E56" s="5" t="str">
        <f aca="false">IF(COUNTA(案件入力!A54:J54)=0,"",IF(COUNTA(案件入力!E54)=0,"",案件入力!E54))</f>
        <v/>
      </c>
      <c r="F56" s="9" t="str">
        <f aca="false">IF(COUNTA(案件入力!A54:J54)=0,"",IF(COUNTA(案件入力!F54)=0,"",案件入力!F54))</f>
        <v/>
      </c>
      <c r="G56" s="5" t="str">
        <f aca="false">IF(COUNTA(案件入力!A54:J54)=0,"",IF(COUNTA(案件入力!K54)=0,"",案件入力!K54))</f>
        <v/>
      </c>
      <c r="H56" s="5" t="str">
        <f aca="false">IF(COUNTA(案件入力!A54:J54)=0,"",IF(COUNTA(案件入力!H54)=0,"",案件入力!H54))</f>
        <v/>
      </c>
      <c r="I56" s="10" t="str">
        <f aca="false">IF(COUNTA(案件入力!A54:J54)=0,"",IF(OR(案件入力!D54="受注",案件入力!D54="失注"),案件入力!I54,IF(案件入力!G54="","",案件入力!G54)))</f>
        <v/>
      </c>
      <c r="J56" s="1"/>
      <c r="K56" s="1"/>
      <c r="L56" s="1"/>
    </row>
    <row r="57" customFormat="false" ht="30" hidden="false" customHeight="true" outlineLevel="0" collapsed="false">
      <c r="A57" s="1" t="str">
        <f aca="false">IF(COUNTA(案件入力!A55:J55)=0,"",IF(COUNTA(案件入力!A55)=0,"",案件入力!A55))</f>
        <v/>
      </c>
      <c r="B57" s="7" t="str">
        <f aca="false">IF(COUNTA(案件入力!A55:J55)=0,"",IF(COUNTA(案件入力!B55)=0,"",案件入力!B55))</f>
        <v/>
      </c>
      <c r="C57" s="7" t="str">
        <f aca="false">IF(COUNTA(案件入力!A55:J55)=0,"",IF(COUNTA(案件入力!C55)=0,"",案件入力!C55))</f>
        <v/>
      </c>
      <c r="D57" s="8" t="str">
        <f aca="false">IF(COUNTA(案件入力!A55:J55)=0,"",IF(COUNTA(案件入力!D55)=0,"",案件入力!D55))</f>
        <v/>
      </c>
      <c r="E57" s="5" t="str">
        <f aca="false">IF(COUNTA(案件入力!A55:J55)=0,"",IF(COUNTA(案件入力!E55)=0,"",案件入力!E55))</f>
        <v/>
      </c>
      <c r="F57" s="9" t="str">
        <f aca="false">IF(COUNTA(案件入力!A55:J55)=0,"",IF(COUNTA(案件入力!F55)=0,"",案件入力!F55))</f>
        <v/>
      </c>
      <c r="G57" s="5" t="str">
        <f aca="false">IF(COUNTA(案件入力!A55:J55)=0,"",IF(COUNTA(案件入力!K55)=0,"",案件入力!K55))</f>
        <v/>
      </c>
      <c r="H57" s="5" t="str">
        <f aca="false">IF(COUNTA(案件入力!A55:J55)=0,"",IF(COUNTA(案件入力!H55)=0,"",案件入力!H55))</f>
        <v/>
      </c>
      <c r="I57" s="10" t="str">
        <f aca="false">IF(COUNTA(案件入力!A55:J55)=0,"",IF(OR(案件入力!D55="受注",案件入力!D55="失注"),案件入力!I55,IF(案件入力!G55="","",案件入力!G55)))</f>
        <v/>
      </c>
      <c r="J57" s="1"/>
      <c r="K57" s="1"/>
      <c r="L57" s="1"/>
    </row>
    <row r="58" customFormat="false" ht="30" hidden="false" customHeight="true" outlineLevel="0" collapsed="false">
      <c r="A58" s="1" t="str">
        <f aca="false">IF(COUNTA(案件入力!A56:J56)=0,"",IF(COUNTA(案件入力!A56)=0,"",案件入力!A56))</f>
        <v/>
      </c>
      <c r="B58" s="7" t="str">
        <f aca="false">IF(COUNTA(案件入力!A56:J56)=0,"",IF(COUNTA(案件入力!B56)=0,"",案件入力!B56))</f>
        <v/>
      </c>
      <c r="C58" s="7" t="str">
        <f aca="false">IF(COUNTA(案件入力!A56:J56)=0,"",IF(COUNTA(案件入力!C56)=0,"",案件入力!C56))</f>
        <v/>
      </c>
      <c r="D58" s="8" t="str">
        <f aca="false">IF(COUNTA(案件入力!A56:J56)=0,"",IF(COUNTA(案件入力!D56)=0,"",案件入力!D56))</f>
        <v/>
      </c>
      <c r="E58" s="5" t="str">
        <f aca="false">IF(COUNTA(案件入力!A56:J56)=0,"",IF(COUNTA(案件入力!E56)=0,"",案件入力!E56))</f>
        <v/>
      </c>
      <c r="F58" s="9" t="str">
        <f aca="false">IF(COUNTA(案件入力!A56:J56)=0,"",IF(COUNTA(案件入力!F56)=0,"",案件入力!F56))</f>
        <v/>
      </c>
      <c r="G58" s="5" t="str">
        <f aca="false">IF(COUNTA(案件入力!A56:J56)=0,"",IF(COUNTA(案件入力!K56)=0,"",案件入力!K56))</f>
        <v/>
      </c>
      <c r="H58" s="5" t="str">
        <f aca="false">IF(COUNTA(案件入力!A56:J56)=0,"",IF(COUNTA(案件入力!H56)=0,"",案件入力!H56))</f>
        <v/>
      </c>
      <c r="I58" s="10" t="str">
        <f aca="false">IF(COUNTA(案件入力!A56:J56)=0,"",IF(OR(案件入力!D56="受注",案件入力!D56="失注"),案件入力!I56,IF(案件入力!G56="","",案件入力!G56)))</f>
        <v/>
      </c>
      <c r="J58" s="1"/>
      <c r="K58" s="1"/>
      <c r="L58" s="1"/>
    </row>
    <row r="59" customFormat="false" ht="30" hidden="false" customHeight="true" outlineLevel="0" collapsed="false">
      <c r="A59" s="1" t="str">
        <f aca="false">IF(COUNTA(案件入力!A57:J57)=0,"",IF(COUNTA(案件入力!A57)=0,"",案件入力!A57))</f>
        <v/>
      </c>
      <c r="B59" s="7" t="str">
        <f aca="false">IF(COUNTA(案件入力!A57:J57)=0,"",IF(COUNTA(案件入力!B57)=0,"",案件入力!B57))</f>
        <v/>
      </c>
      <c r="C59" s="7" t="str">
        <f aca="false">IF(COUNTA(案件入力!A57:J57)=0,"",IF(COUNTA(案件入力!C57)=0,"",案件入力!C57))</f>
        <v/>
      </c>
      <c r="D59" s="8" t="str">
        <f aca="false">IF(COUNTA(案件入力!A57:J57)=0,"",IF(COUNTA(案件入力!D57)=0,"",案件入力!D57))</f>
        <v/>
      </c>
      <c r="E59" s="5" t="str">
        <f aca="false">IF(COUNTA(案件入力!A57:J57)=0,"",IF(COUNTA(案件入力!E57)=0,"",案件入力!E57))</f>
        <v/>
      </c>
      <c r="F59" s="9" t="str">
        <f aca="false">IF(COUNTA(案件入力!A57:J57)=0,"",IF(COUNTA(案件入力!F57)=0,"",案件入力!F57))</f>
        <v/>
      </c>
      <c r="G59" s="5" t="str">
        <f aca="false">IF(COUNTA(案件入力!A57:J57)=0,"",IF(COUNTA(案件入力!K57)=0,"",案件入力!K57))</f>
        <v/>
      </c>
      <c r="H59" s="5" t="str">
        <f aca="false">IF(COUNTA(案件入力!A57:J57)=0,"",IF(COUNTA(案件入力!H57)=0,"",案件入力!H57))</f>
        <v/>
      </c>
      <c r="I59" s="10" t="str">
        <f aca="false">IF(COUNTA(案件入力!A57:J57)=0,"",IF(OR(案件入力!D57="受注",案件入力!D57="失注"),案件入力!I57,IF(案件入力!G57="","",案件入力!G57)))</f>
        <v/>
      </c>
      <c r="J59" s="1"/>
      <c r="K59" s="1"/>
      <c r="L59" s="1"/>
    </row>
  </sheetData>
  <mergeCells count="1">
    <mergeCell ref="A2:I2"/>
  </mergeCells>
  <conditionalFormatting sqref="H4">
    <cfRule type="expression" priority="2" aboveAverage="0" equalAverage="0" bottom="0" percent="0" rank="0" text="" dxfId="0">
      <formula>$H$4="判定保留"</formula>
    </cfRule>
  </conditionalFormatting>
  <conditionalFormatting sqref="D10:D59">
    <cfRule type="expression" priority="3" aboveAverage="0" equalAverage="0" bottom="0" percent="0" rank="0" text="" dxfId="1">
      <formula>$D10="未確認"</formula>
    </cfRule>
  </conditionalFormatting>
  <conditionalFormatting sqref="C10:C59">
    <cfRule type="expression" priority="4" aboveAverage="0" equalAverage="0" bottom="0" percent="0" rank="0" text="" dxfId="2">
      <formula>AND($A10&lt;&gt;"",$C10="",NOT(OR($D10="受注",$D10="失注")))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3" min="2" style="0" width="20"/>
    <col collapsed="false" customWidth="true" hidden="false" outlineLevel="0" max="4" min="4" style="0" width="19"/>
    <col collapsed="false" customWidth="true" hidden="false" outlineLevel="0" max="5" min="5" style="0" width="22"/>
    <col collapsed="false" customWidth="true" hidden="false" outlineLevel="0" max="7" min="6" style="0" width="21"/>
    <col collapsed="false" customWidth="true" hidden="false" outlineLevel="0" max="8" min="8" style="0" width="22"/>
    <col collapsed="false" customWidth="true" hidden="false" outlineLevel="0" max="10" min="9" style="0" width="21"/>
    <col collapsed="false" customWidth="true" hidden="false" outlineLevel="0" max="11" min="11" style="0" width="24"/>
    <col collapsed="false" customWidth="true" hidden="false" outlineLevel="0" max="12" min="12" style="0" width="22"/>
    <col collapsed="false" customWidth="true" hidden="false" outlineLevel="0" max="13" min="13" style="0" width="21"/>
    <col collapsed="false" customWidth="true" hidden="false" outlineLevel="0" max="14" min="14" style="0" width="42"/>
    <col collapsed="false" customWidth="true" hidden="false" outlineLevel="0" max="15" min="15" style="0" width="14"/>
    <col collapsed="false" customWidth="true" hidden="false" outlineLevel="0" max="16" min="16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2" t="s">
        <v>27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</row>
    <row r="3" customFormat="false" ht="23" hidden="false" customHeight="true" outlineLevel="0" collapsed="false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customFormat="false" ht="23" hidden="false" customHeight="true" outlineLevel="0" collapsed="false">
      <c r="A5" s="1" t="s">
        <v>29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customFormat="false" ht="38" hidden="false" customHeight="true" outlineLevel="0" collapsed="false">
      <c r="A7" s="6" t="s">
        <v>18</v>
      </c>
      <c r="B7" s="6" t="s">
        <v>19</v>
      </c>
      <c r="C7" s="6" t="s">
        <v>20</v>
      </c>
      <c r="D7" s="6" t="s">
        <v>21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  <c r="O7" s="6" t="s">
        <v>40</v>
      </c>
      <c r="P7" s="6" t="s">
        <v>41</v>
      </c>
    </row>
    <row r="8" customFormat="false" ht="30" hidden="false" customHeight="true" outlineLevel="0" collapsed="false">
      <c r="A8" s="11" t="s">
        <v>42</v>
      </c>
      <c r="B8" s="12" t="s">
        <v>43</v>
      </c>
      <c r="C8" s="12" t="s">
        <v>44</v>
      </c>
      <c r="D8" s="13" t="s">
        <v>45</v>
      </c>
      <c r="E8" s="14" t="n">
        <v>100000</v>
      </c>
      <c r="F8" s="15" t="n">
        <v>50</v>
      </c>
      <c r="G8" s="16" t="n">
        <v>46310</v>
      </c>
      <c r="H8" s="14"/>
      <c r="I8" s="16"/>
      <c r="J8" s="16" t="n">
        <v>46311</v>
      </c>
      <c r="K8" s="5" t="n">
        <f aca="false">IF(N8="","",IF(O8&lt;&gt;0,NA(),IF(D8="進行",ROUND(E8*F8/100,0),"")))</f>
        <v>50000</v>
      </c>
      <c r="L8" s="1" t="n">
        <f aca="false">IF(N8="","",IF(O8&lt;&gt;0,NA(),IF(AND(D8="進行",G8&lt;案件一覧!$B$3),1,0)))</f>
        <v>1</v>
      </c>
      <c r="M8" s="1" t="n">
        <f aca="false">IF(N8="","",IF(O8&lt;&gt;0,NA(),IF(AND(NOT(OR(D8="受注",D8="失注")),C8=""),1,0)))</f>
        <v>0</v>
      </c>
      <c r="N8" s="1" t="str">
        <f aca="false">IF(COUNTA(A8:J8)=0,"",IF(NOT(AND(ISTEXT(A8),LEN(A8)=8,EXACT(LEFT(A8,4),"OPP-"),ISNUMBER(FIND(MID(A8,5,1)&amp;"x","0x1x2x3x4x5x6x7x8x9x")),ISNUMBER(FIND(MID(A8,6,1)&amp;"x","0x1x2x3x4x5x6x7x8x9x")),ISNUMBER(FIND(MID(A8,7,1)&amp;"x","0x1x2x3x4x5x6x7x8x9x")),ISNUMBER(FIND(MID(A8,8,1)&amp;"x","0x1x2x3x4x5x6x7x8x9x")))),"案件IDはOPP-と半角数字4桁",IF(COUNTIFS($A$8:$A$57,A8)&gt;1,"案件IDが重複",IF(NOT(AND(ISTEXT(B8),LEN(B8)=8,EXACT(LEFT(B8,4),"CUS-"),ISNUMBER(FIND(MID(B8,5,1)&amp;"x","0x1x2x3x4x5x6x7x8x9x")),ISNUMBER(FIND(MID(B8,6,1)&amp;"x","0x1x2x3x4x5x6x7x8x9x")),ISNUMBER(FIND(MID(B8,7,1)&amp;"x","0x1x2x3x4x5x6x7x8x9x")),ISNUMBER(FIND(MID(B8,8,1)&amp;"x","0x1x2x3x4x5x6x7x8x9x")))),"顧客IDの形式を確認",IF(COUNTIFS(登録ID!$A$8:$A$57,B8)&lt;&gt;1,"顧客が未登録/重複",IF(AND(COUNTA(C8)&gt;0,NOT(AND(ISTEXT(C8),LEN(C8)=8,EXACT(LEFT(C8,4),"STF-"),ISNUMBER(FIND(MID(C8,5,1)&amp;"x","0x1x2x3x4x5x6x7x8x9x")),ISNUMBER(FIND(MID(C8,6,1)&amp;"x","0x1x2x3x4x5x6x7x8x9x")),ISNUMBER(FIND(MID(C8,7,1)&amp;"x","0x1x2x3x4x5x6x7x8x9x")),ISNUMBER(FIND(MID(C8,8,1)&amp;"x","0x1x2x3x4x5x6x7x8x9x"))))),"担当IDの形式を確認",IF(AND(COUNTA(C8)&gt;0,COUNTIFS(登録ID!$E$8:$E$27,C8)&lt;&gt;1),"担当が未登録/重複",IF(NOT(OR(D8="進行",D8="保留",D8="受注",D8="失注",D8="未確認")),"状況を確認",IF(AND(OR(D8="進行",D8="保留"),NOT(AND(AND(ISNUMBER(E8),E8&gt;=0,E8&lt;=1000000000,E8=INT(E8)),AND(ISNUMBER(F8),F8&gt;=0,F8&lt;=100,F8=INT(F8)),AND(ISNUMBER(G8),G8&gt;=43831,G8&lt;73051,G8=INT(G8))))),"進行/保留は見込額・確度・予定日が必須",IF(AND(COUNTA(E8)&gt;0,NOT(AND(ISNUMBER(E8),E8&gt;=0,E8&lt;=1000000000,E8=INT(E8)))),"見込額は0〜10億円の整数",IF(AND(COUNTA(F8)&gt;0,NOT(AND(ISNUMBER(F8),F8&gt;=0,F8&lt;=100,F8=INT(F8)))),"確度は0〜100の整数",IF(AND(COUNTA(G8)&gt;0,NOT(AND(ISNUMBER(G8),G8&gt;=43831,G8&lt;73051,G8=INT(G8)))),"予定日は時刻なしの日付",IF(AND(D8="受注",NOT(AND(ISNUMBER(H8),H8&gt;=0,H8&lt;=1000000000,H8=INT(H8)))),"受注額は0〜10億円の整数で必須",IF(AND(D8&lt;&gt;"受注",COUNTA(H8)&gt;0),"受注以外は受注額を空欄",IF(AND(OR(D8="受注",D8="失注"),NOT(AND(ISNUMBER(I8),I8&gt;=43831,I8&lt;73051,I8=INT(I8)))),"受注/失注は決着日が必須",IF(AND(NOT(OR(D8="受注",D8="失注")),COUNTA(I8)&gt;0),"未決着の決着日は空欄",IF(NOT(AND(ISNUMBER(J8),J8&gt;=43831,J8&lt;73051,J8=INT(J8))),"記録確認日は時刻なしの日付で必須",IF(J8&gt;案件一覧!$B$3,"確認日が基準日より後",IF(AND(OR(D8="受注",D8="失注"),I8&gt;J8),"決着日が記録確認日より後","確認済み")))))))))))))))))))</f>
        <v>確認済み</v>
      </c>
      <c r="O8" s="1" t="n">
        <f aca="false">IF(N8="","",IF(N8="確認済み",0,1))</f>
        <v>0</v>
      </c>
      <c r="P8" s="1" t="n">
        <f aca="false">IF(N8="","",IF(NOT(AND(ISNUMBER(O8),O8=IF(N8="確認済み",0,1))),1,IF(O8&lt;&gt;0,0,IF(AND(IF(D8="進行",ISNUMBER(K8),ISTEXT(K8)),K8=IF(D8="進行",ROUND(E8*F8/100,0),""),ISNUMBER(L8),L8=IF(AND(D8="進行",G8&lt;案件一覧!$B$3),1,0),ISNUMBER(M8),M8=IF(AND(NOT(OR(D8="受注",D8="失注")),C8=""),1,0)),0,1))))</f>
        <v>0</v>
      </c>
    </row>
    <row r="9" customFormat="false" ht="30" hidden="false" customHeight="true" outlineLevel="0" collapsed="false">
      <c r="A9" s="11" t="s">
        <v>46</v>
      </c>
      <c r="B9" s="12" t="s">
        <v>47</v>
      </c>
      <c r="C9" s="12" t="s">
        <v>48</v>
      </c>
      <c r="D9" s="13" t="s">
        <v>45</v>
      </c>
      <c r="E9" s="14" t="n">
        <v>200001</v>
      </c>
      <c r="F9" s="15" t="n">
        <v>25</v>
      </c>
      <c r="G9" s="16" t="n">
        <v>46315</v>
      </c>
      <c r="H9" s="14"/>
      <c r="I9" s="16"/>
      <c r="J9" s="16" t="n">
        <v>46311</v>
      </c>
      <c r="K9" s="5" t="n">
        <f aca="false">IF(N9="","",IF(O9&lt;&gt;0,NA(),IF(D9="進行",ROUND(E9*F9/100,0),"")))</f>
        <v>50000</v>
      </c>
      <c r="L9" s="1" t="n">
        <f aca="false">IF(N9="","",IF(O9&lt;&gt;0,NA(),IF(AND(D9="進行",G9&lt;案件一覧!$B$3),1,0)))</f>
        <v>0</v>
      </c>
      <c r="M9" s="1" t="n">
        <f aca="false">IF(N9="","",IF(O9&lt;&gt;0,NA(),IF(AND(NOT(OR(D9="受注",D9="失注")),C9=""),1,0)))</f>
        <v>0</v>
      </c>
      <c r="N9" s="1" t="str">
        <f aca="false">IF(COUNTA(A9:J9)=0,"",IF(NOT(AND(ISTEXT(A9),LEN(A9)=8,EXACT(LEFT(A9,4),"OPP-"),ISNUMBER(FIND(MID(A9,5,1)&amp;"x","0x1x2x3x4x5x6x7x8x9x")),ISNUMBER(FIND(MID(A9,6,1)&amp;"x","0x1x2x3x4x5x6x7x8x9x")),ISNUMBER(FIND(MID(A9,7,1)&amp;"x","0x1x2x3x4x5x6x7x8x9x")),ISNUMBER(FIND(MID(A9,8,1)&amp;"x","0x1x2x3x4x5x6x7x8x9x")))),"案件IDはOPP-と半角数字4桁",IF(COUNTIFS($A$8:$A$57,A9)&gt;1,"案件IDが重複",IF(NOT(AND(ISTEXT(B9),LEN(B9)=8,EXACT(LEFT(B9,4),"CUS-"),ISNUMBER(FIND(MID(B9,5,1)&amp;"x","0x1x2x3x4x5x6x7x8x9x")),ISNUMBER(FIND(MID(B9,6,1)&amp;"x","0x1x2x3x4x5x6x7x8x9x")),ISNUMBER(FIND(MID(B9,7,1)&amp;"x","0x1x2x3x4x5x6x7x8x9x")),ISNUMBER(FIND(MID(B9,8,1)&amp;"x","0x1x2x3x4x5x6x7x8x9x")))),"顧客IDの形式を確認",IF(COUNTIFS(登録ID!$A$8:$A$57,B9)&lt;&gt;1,"顧客が未登録/重複",IF(AND(COUNTA(C9)&gt;0,NOT(AND(ISTEXT(C9),LEN(C9)=8,EXACT(LEFT(C9,4),"STF-"),ISNUMBER(FIND(MID(C9,5,1)&amp;"x","0x1x2x3x4x5x6x7x8x9x")),ISNUMBER(FIND(MID(C9,6,1)&amp;"x","0x1x2x3x4x5x6x7x8x9x")),ISNUMBER(FIND(MID(C9,7,1)&amp;"x","0x1x2x3x4x5x6x7x8x9x")),ISNUMBER(FIND(MID(C9,8,1)&amp;"x","0x1x2x3x4x5x6x7x8x9x"))))),"担当IDの形式を確認",IF(AND(COUNTA(C9)&gt;0,COUNTIFS(登録ID!$E$8:$E$27,C9)&lt;&gt;1),"担当が未登録/重複",IF(NOT(OR(D9="進行",D9="保留",D9="受注",D9="失注",D9="未確認")),"状況を確認",IF(AND(OR(D9="進行",D9="保留"),NOT(AND(AND(ISNUMBER(E9),E9&gt;=0,E9&lt;=1000000000,E9=INT(E9)),AND(ISNUMBER(F9),F9&gt;=0,F9&lt;=100,F9=INT(F9)),AND(ISNUMBER(G9),G9&gt;=43831,G9&lt;73051,G9=INT(G9))))),"進行/保留は見込額・確度・予定日が必須",IF(AND(COUNTA(E9)&gt;0,NOT(AND(ISNUMBER(E9),E9&gt;=0,E9&lt;=1000000000,E9=INT(E9)))),"見込額は0〜10億円の整数",IF(AND(COUNTA(F9)&gt;0,NOT(AND(ISNUMBER(F9),F9&gt;=0,F9&lt;=100,F9=INT(F9)))),"確度は0〜100の整数",IF(AND(COUNTA(G9)&gt;0,NOT(AND(ISNUMBER(G9),G9&gt;=43831,G9&lt;73051,G9=INT(G9)))),"予定日は時刻なしの日付",IF(AND(D9="受注",NOT(AND(ISNUMBER(H9),H9&gt;=0,H9&lt;=1000000000,H9=INT(H9)))),"受注額は0〜10億円の整数で必須",IF(AND(D9&lt;&gt;"受注",COUNTA(H9)&gt;0),"受注以外は受注額を空欄",IF(AND(OR(D9="受注",D9="失注"),NOT(AND(ISNUMBER(I9),I9&gt;=43831,I9&lt;73051,I9=INT(I9)))),"受注/失注は決着日が必須",IF(AND(NOT(OR(D9="受注",D9="失注")),COUNTA(I9)&gt;0),"未決着の決着日は空欄",IF(NOT(AND(ISNUMBER(J9),J9&gt;=43831,J9&lt;73051,J9=INT(J9))),"記録確認日は時刻なしの日付で必須",IF(J9&gt;案件一覧!$B$3,"確認日が基準日より後",IF(AND(OR(D9="受注",D9="失注"),I9&gt;J9),"決着日が記録確認日より後","確認済み")))))))))))))))))))</f>
        <v>確認済み</v>
      </c>
      <c r="O9" s="1" t="n">
        <f aca="false">IF(N9="","",IF(N9="確認済み",0,1))</f>
        <v>0</v>
      </c>
      <c r="P9" s="1" t="n">
        <f aca="false">IF(N9="","",IF(NOT(AND(ISNUMBER(O9),O9=IF(N9="確認済み",0,1))),1,IF(O9&lt;&gt;0,0,IF(AND(IF(D9="進行",ISNUMBER(K9),ISTEXT(K9)),K9=IF(D9="進行",ROUND(E9*F9/100,0),""),ISNUMBER(L9),L9=IF(AND(D9="進行",G9&lt;案件一覧!$B$3),1,0),ISNUMBER(M9),M9=IF(AND(NOT(OR(D9="受注",D9="失注")),C9=""),1,0)),0,1))))</f>
        <v>0</v>
      </c>
    </row>
    <row r="10" customFormat="false" ht="30" hidden="false" customHeight="true" outlineLevel="0" collapsed="false">
      <c r="A10" s="11" t="s">
        <v>49</v>
      </c>
      <c r="B10" s="12" t="s">
        <v>50</v>
      </c>
      <c r="C10" s="12"/>
      <c r="D10" s="13" t="s">
        <v>45</v>
      </c>
      <c r="E10" s="14" t="n">
        <v>0</v>
      </c>
      <c r="F10" s="15" t="n">
        <v>0</v>
      </c>
      <c r="G10" s="16" t="n">
        <v>46311</v>
      </c>
      <c r="H10" s="14"/>
      <c r="I10" s="16"/>
      <c r="J10" s="16" t="n">
        <v>46311</v>
      </c>
      <c r="K10" s="5" t="n">
        <f aca="false">IF(N10="","",IF(O10&lt;&gt;0,NA(),IF(D10="進行",ROUND(E10*F10/100,0),"")))</f>
        <v>0</v>
      </c>
      <c r="L10" s="1" t="n">
        <f aca="false">IF(N10="","",IF(O10&lt;&gt;0,NA(),IF(AND(D10="進行",G10&lt;案件一覧!$B$3),1,0)))</f>
        <v>0</v>
      </c>
      <c r="M10" s="1" t="n">
        <f aca="false">IF(N10="","",IF(O10&lt;&gt;0,NA(),IF(AND(NOT(OR(D10="受注",D10="失注")),C10=""),1,0)))</f>
        <v>1</v>
      </c>
      <c r="N10" s="1" t="str">
        <f aca="false">IF(COUNTA(A10:J10)=0,"",IF(NOT(AND(ISTEXT(A10),LEN(A10)=8,EXACT(LEFT(A10,4),"OPP-"),ISNUMBER(FIND(MID(A10,5,1)&amp;"x","0x1x2x3x4x5x6x7x8x9x")),ISNUMBER(FIND(MID(A10,6,1)&amp;"x","0x1x2x3x4x5x6x7x8x9x")),ISNUMBER(FIND(MID(A10,7,1)&amp;"x","0x1x2x3x4x5x6x7x8x9x")),ISNUMBER(FIND(MID(A10,8,1)&amp;"x","0x1x2x3x4x5x6x7x8x9x")))),"案件IDはOPP-と半角数字4桁",IF(COUNTIFS($A$8:$A$57,A10)&gt;1,"案件IDが重複",IF(NOT(AND(ISTEXT(B10),LEN(B10)=8,EXACT(LEFT(B10,4),"CUS-"),ISNUMBER(FIND(MID(B10,5,1)&amp;"x","0x1x2x3x4x5x6x7x8x9x")),ISNUMBER(FIND(MID(B10,6,1)&amp;"x","0x1x2x3x4x5x6x7x8x9x")),ISNUMBER(FIND(MID(B10,7,1)&amp;"x","0x1x2x3x4x5x6x7x8x9x")),ISNUMBER(FIND(MID(B10,8,1)&amp;"x","0x1x2x3x4x5x6x7x8x9x")))),"顧客IDの形式を確認",IF(COUNTIFS(登録ID!$A$8:$A$57,B10)&lt;&gt;1,"顧客が未登録/重複",IF(AND(COUNTA(C10)&gt;0,NOT(AND(ISTEXT(C10),LEN(C10)=8,EXACT(LEFT(C10,4),"STF-"),ISNUMBER(FIND(MID(C10,5,1)&amp;"x","0x1x2x3x4x5x6x7x8x9x")),ISNUMBER(FIND(MID(C10,6,1)&amp;"x","0x1x2x3x4x5x6x7x8x9x")),ISNUMBER(FIND(MID(C10,7,1)&amp;"x","0x1x2x3x4x5x6x7x8x9x")),ISNUMBER(FIND(MID(C10,8,1)&amp;"x","0x1x2x3x4x5x6x7x8x9x"))))),"担当IDの形式を確認",IF(AND(COUNTA(C10)&gt;0,COUNTIFS(登録ID!$E$8:$E$27,C10)&lt;&gt;1),"担当が未登録/重複",IF(NOT(OR(D10="進行",D10="保留",D10="受注",D10="失注",D10="未確認")),"状況を確認",IF(AND(OR(D10="進行",D10="保留"),NOT(AND(AND(ISNUMBER(E10),E10&gt;=0,E10&lt;=1000000000,E10=INT(E10)),AND(ISNUMBER(F10),F10&gt;=0,F10&lt;=100,F10=INT(F10)),AND(ISNUMBER(G10),G10&gt;=43831,G10&lt;73051,G10=INT(G10))))),"進行/保留は見込額・確度・予定日が必須",IF(AND(COUNTA(E10)&gt;0,NOT(AND(ISNUMBER(E10),E10&gt;=0,E10&lt;=1000000000,E10=INT(E10)))),"見込額は0〜10億円の整数",IF(AND(COUNTA(F10)&gt;0,NOT(AND(ISNUMBER(F10),F10&gt;=0,F10&lt;=100,F10=INT(F10)))),"確度は0〜100の整数",IF(AND(COUNTA(G10)&gt;0,NOT(AND(ISNUMBER(G10),G10&gt;=43831,G10&lt;73051,G10=INT(G10)))),"予定日は時刻なしの日付",IF(AND(D10="受注",NOT(AND(ISNUMBER(H10),H10&gt;=0,H10&lt;=1000000000,H10=INT(H10)))),"受注額は0〜10億円の整数で必須",IF(AND(D10&lt;&gt;"受注",COUNTA(H10)&gt;0),"受注以外は受注額を空欄",IF(AND(OR(D10="受注",D10="失注"),NOT(AND(ISNUMBER(I10),I10&gt;=43831,I10&lt;73051,I10=INT(I10)))),"受注/失注は決着日が必須",IF(AND(NOT(OR(D10="受注",D10="失注")),COUNTA(I10)&gt;0),"未決着の決着日は空欄",IF(NOT(AND(ISNUMBER(J10),J10&gt;=43831,J10&lt;73051,J10=INT(J10))),"記録確認日は時刻なしの日付で必須",IF(J10&gt;案件一覧!$B$3,"確認日が基準日より後",IF(AND(OR(D10="受注",D10="失注"),I10&gt;J10),"決着日が記録確認日より後","確認済み")))))))))))))))))))</f>
        <v>確認済み</v>
      </c>
      <c r="O10" s="1" t="n">
        <f aca="false">IF(N10="","",IF(N10="確認済み",0,1))</f>
        <v>0</v>
      </c>
      <c r="P10" s="1" t="n">
        <f aca="false">IF(N10="","",IF(NOT(AND(ISNUMBER(O10),O10=IF(N10="確認済み",0,1))),1,IF(O10&lt;&gt;0,0,IF(AND(IF(D10="進行",ISNUMBER(K10),ISTEXT(K10)),K10=IF(D10="進行",ROUND(E10*F10/100,0),""),ISNUMBER(L10),L10=IF(AND(D10="進行",G10&lt;案件一覧!$B$3),1,0),ISNUMBER(M10),M10=IF(AND(NOT(OR(D10="受注",D10="失注")),C10=""),1,0)),0,1))))</f>
        <v>0</v>
      </c>
    </row>
    <row r="11" customFormat="false" ht="30" hidden="false" customHeight="true" outlineLevel="0" collapsed="false">
      <c r="A11" s="11" t="s">
        <v>51</v>
      </c>
      <c r="B11" s="12" t="s">
        <v>43</v>
      </c>
      <c r="C11" s="12" t="s">
        <v>52</v>
      </c>
      <c r="D11" s="13" t="s">
        <v>53</v>
      </c>
      <c r="E11" s="14" t="n">
        <v>80000</v>
      </c>
      <c r="F11" s="15" t="n">
        <v>75</v>
      </c>
      <c r="G11" s="16" t="n">
        <v>46309</v>
      </c>
      <c r="H11" s="14"/>
      <c r="I11" s="16"/>
      <c r="J11" s="16" t="n">
        <v>46311</v>
      </c>
      <c r="K11" s="5" t="str">
        <f aca="false">IF(N11="","",IF(O11&lt;&gt;0,NA(),IF(D11="進行",ROUND(E11*F11/100,0),"")))</f>
        <v/>
      </c>
      <c r="L11" s="1" t="n">
        <f aca="false">IF(N11="","",IF(O11&lt;&gt;0,NA(),IF(AND(D11="進行",G11&lt;案件一覧!$B$3),1,0)))</f>
        <v>0</v>
      </c>
      <c r="M11" s="1" t="n">
        <f aca="false">IF(N11="","",IF(O11&lt;&gt;0,NA(),IF(AND(NOT(OR(D11="受注",D11="失注")),C11=""),1,0)))</f>
        <v>0</v>
      </c>
      <c r="N11" s="1" t="str">
        <f aca="false">IF(COUNTA(A11:J11)=0,"",IF(NOT(AND(ISTEXT(A11),LEN(A11)=8,EXACT(LEFT(A11,4),"OPP-"),ISNUMBER(FIND(MID(A11,5,1)&amp;"x","0x1x2x3x4x5x6x7x8x9x")),ISNUMBER(FIND(MID(A11,6,1)&amp;"x","0x1x2x3x4x5x6x7x8x9x")),ISNUMBER(FIND(MID(A11,7,1)&amp;"x","0x1x2x3x4x5x6x7x8x9x")),ISNUMBER(FIND(MID(A11,8,1)&amp;"x","0x1x2x3x4x5x6x7x8x9x")))),"案件IDはOPP-と半角数字4桁",IF(COUNTIFS($A$8:$A$57,A11)&gt;1,"案件IDが重複",IF(NOT(AND(ISTEXT(B11),LEN(B11)=8,EXACT(LEFT(B11,4),"CUS-"),ISNUMBER(FIND(MID(B11,5,1)&amp;"x","0x1x2x3x4x5x6x7x8x9x")),ISNUMBER(FIND(MID(B11,6,1)&amp;"x","0x1x2x3x4x5x6x7x8x9x")),ISNUMBER(FIND(MID(B11,7,1)&amp;"x","0x1x2x3x4x5x6x7x8x9x")),ISNUMBER(FIND(MID(B11,8,1)&amp;"x","0x1x2x3x4x5x6x7x8x9x")))),"顧客IDの形式を確認",IF(COUNTIFS(登録ID!$A$8:$A$57,B11)&lt;&gt;1,"顧客が未登録/重複",IF(AND(COUNTA(C11)&gt;0,NOT(AND(ISTEXT(C11),LEN(C11)=8,EXACT(LEFT(C11,4),"STF-"),ISNUMBER(FIND(MID(C11,5,1)&amp;"x","0x1x2x3x4x5x6x7x8x9x")),ISNUMBER(FIND(MID(C11,6,1)&amp;"x","0x1x2x3x4x5x6x7x8x9x")),ISNUMBER(FIND(MID(C11,7,1)&amp;"x","0x1x2x3x4x5x6x7x8x9x")),ISNUMBER(FIND(MID(C11,8,1)&amp;"x","0x1x2x3x4x5x6x7x8x9x"))))),"担当IDの形式を確認",IF(AND(COUNTA(C11)&gt;0,COUNTIFS(登録ID!$E$8:$E$27,C11)&lt;&gt;1),"担当が未登録/重複",IF(NOT(OR(D11="進行",D11="保留",D11="受注",D11="失注",D11="未確認")),"状況を確認",IF(AND(OR(D11="進行",D11="保留"),NOT(AND(AND(ISNUMBER(E11),E11&gt;=0,E11&lt;=1000000000,E11=INT(E11)),AND(ISNUMBER(F11),F11&gt;=0,F11&lt;=100,F11=INT(F11)),AND(ISNUMBER(G11),G11&gt;=43831,G11&lt;73051,G11=INT(G11))))),"進行/保留は見込額・確度・予定日が必須",IF(AND(COUNTA(E11)&gt;0,NOT(AND(ISNUMBER(E11),E11&gt;=0,E11&lt;=1000000000,E11=INT(E11)))),"見込額は0〜10億円の整数",IF(AND(COUNTA(F11)&gt;0,NOT(AND(ISNUMBER(F11),F11&gt;=0,F11&lt;=100,F11=INT(F11)))),"確度は0〜100の整数",IF(AND(COUNTA(G11)&gt;0,NOT(AND(ISNUMBER(G11),G11&gt;=43831,G11&lt;73051,G11=INT(G11)))),"予定日は時刻なしの日付",IF(AND(D11="受注",NOT(AND(ISNUMBER(H11),H11&gt;=0,H11&lt;=1000000000,H11=INT(H11)))),"受注額は0〜10億円の整数で必須",IF(AND(D11&lt;&gt;"受注",COUNTA(H11)&gt;0),"受注以外は受注額を空欄",IF(AND(OR(D11="受注",D11="失注"),NOT(AND(ISNUMBER(I11),I11&gt;=43831,I11&lt;73051,I11=INT(I11)))),"受注/失注は決着日が必須",IF(AND(NOT(OR(D11="受注",D11="失注")),COUNTA(I11)&gt;0),"未決着の決着日は空欄",IF(NOT(AND(ISNUMBER(J11),J11&gt;=43831,J11&lt;73051,J11=INT(J11))),"記録確認日は時刻なしの日付で必須",IF(J11&gt;案件一覧!$B$3,"確認日が基準日より後",IF(AND(OR(D11="受注",D11="失注"),I11&gt;J11),"決着日が記録確認日より後","確認済み")))))))))))))))))))</f>
        <v>確認済み</v>
      </c>
      <c r="O11" s="1" t="n">
        <f aca="false">IF(N11="","",IF(N11="確認済み",0,1))</f>
        <v>0</v>
      </c>
      <c r="P11" s="1" t="n">
        <f aca="false">IF(N11="","",IF(NOT(AND(ISNUMBER(O11),O11=IF(N11="確認済み",0,1))),1,IF(O11&lt;&gt;0,0,IF(AND(IF(D11="進行",ISNUMBER(K11),ISTEXT(K11)),K11=IF(D11="進行",ROUND(E11*F11/100,0),""),ISNUMBER(L11),L11=IF(AND(D11="進行",G11&lt;案件一覧!$B$3),1,0),ISNUMBER(M11),M11=IF(AND(NOT(OR(D11="受注",D11="失注")),C11=""),1,0)),0,1))))</f>
        <v>0</v>
      </c>
    </row>
    <row r="12" customFormat="false" ht="30" hidden="false" customHeight="true" outlineLevel="0" collapsed="false">
      <c r="A12" s="11" t="s">
        <v>54</v>
      </c>
      <c r="B12" s="12" t="s">
        <v>47</v>
      </c>
      <c r="C12" s="12" t="s">
        <v>48</v>
      </c>
      <c r="D12" s="13" t="s">
        <v>55</v>
      </c>
      <c r="E12" s="14" t="n">
        <v>120000</v>
      </c>
      <c r="F12" s="15" t="n">
        <v>100</v>
      </c>
      <c r="G12" s="16" t="n">
        <v>46307</v>
      </c>
      <c r="H12" s="14" t="n">
        <v>110000</v>
      </c>
      <c r="I12" s="16" t="n">
        <v>46305</v>
      </c>
      <c r="J12" s="16" t="n">
        <v>46311</v>
      </c>
      <c r="K12" s="5" t="str">
        <f aca="false">IF(N12="","",IF(O12&lt;&gt;0,NA(),IF(D12="進行",ROUND(E12*F12/100,0),"")))</f>
        <v/>
      </c>
      <c r="L12" s="1" t="n">
        <f aca="false">IF(N12="","",IF(O12&lt;&gt;0,NA(),IF(AND(D12="進行",G12&lt;案件一覧!$B$3),1,0)))</f>
        <v>0</v>
      </c>
      <c r="M12" s="1" t="n">
        <f aca="false">IF(N12="","",IF(O12&lt;&gt;0,NA(),IF(AND(NOT(OR(D12="受注",D12="失注")),C12=""),1,0)))</f>
        <v>0</v>
      </c>
      <c r="N12" s="1" t="str">
        <f aca="false">IF(COUNTA(A12:J12)=0,"",IF(NOT(AND(ISTEXT(A12),LEN(A12)=8,EXACT(LEFT(A12,4),"OPP-"),ISNUMBER(FIND(MID(A12,5,1)&amp;"x","0x1x2x3x4x5x6x7x8x9x")),ISNUMBER(FIND(MID(A12,6,1)&amp;"x","0x1x2x3x4x5x6x7x8x9x")),ISNUMBER(FIND(MID(A12,7,1)&amp;"x","0x1x2x3x4x5x6x7x8x9x")),ISNUMBER(FIND(MID(A12,8,1)&amp;"x","0x1x2x3x4x5x6x7x8x9x")))),"案件IDはOPP-と半角数字4桁",IF(COUNTIFS($A$8:$A$57,A12)&gt;1,"案件IDが重複",IF(NOT(AND(ISTEXT(B12),LEN(B12)=8,EXACT(LEFT(B12,4),"CUS-"),ISNUMBER(FIND(MID(B12,5,1)&amp;"x","0x1x2x3x4x5x6x7x8x9x")),ISNUMBER(FIND(MID(B12,6,1)&amp;"x","0x1x2x3x4x5x6x7x8x9x")),ISNUMBER(FIND(MID(B12,7,1)&amp;"x","0x1x2x3x4x5x6x7x8x9x")),ISNUMBER(FIND(MID(B12,8,1)&amp;"x","0x1x2x3x4x5x6x7x8x9x")))),"顧客IDの形式を確認",IF(COUNTIFS(登録ID!$A$8:$A$57,B12)&lt;&gt;1,"顧客が未登録/重複",IF(AND(COUNTA(C12)&gt;0,NOT(AND(ISTEXT(C12),LEN(C12)=8,EXACT(LEFT(C12,4),"STF-"),ISNUMBER(FIND(MID(C12,5,1)&amp;"x","0x1x2x3x4x5x6x7x8x9x")),ISNUMBER(FIND(MID(C12,6,1)&amp;"x","0x1x2x3x4x5x6x7x8x9x")),ISNUMBER(FIND(MID(C12,7,1)&amp;"x","0x1x2x3x4x5x6x7x8x9x")),ISNUMBER(FIND(MID(C12,8,1)&amp;"x","0x1x2x3x4x5x6x7x8x9x"))))),"担当IDの形式を確認",IF(AND(COUNTA(C12)&gt;0,COUNTIFS(登録ID!$E$8:$E$27,C12)&lt;&gt;1),"担当が未登録/重複",IF(NOT(OR(D12="進行",D12="保留",D12="受注",D12="失注",D12="未確認")),"状況を確認",IF(AND(OR(D12="進行",D12="保留"),NOT(AND(AND(ISNUMBER(E12),E12&gt;=0,E12&lt;=1000000000,E12=INT(E12)),AND(ISNUMBER(F12),F12&gt;=0,F12&lt;=100,F12=INT(F12)),AND(ISNUMBER(G12),G12&gt;=43831,G12&lt;73051,G12=INT(G12))))),"進行/保留は見込額・確度・予定日が必須",IF(AND(COUNTA(E12)&gt;0,NOT(AND(ISNUMBER(E12),E12&gt;=0,E12&lt;=1000000000,E12=INT(E12)))),"見込額は0〜10億円の整数",IF(AND(COUNTA(F12)&gt;0,NOT(AND(ISNUMBER(F12),F12&gt;=0,F12&lt;=100,F12=INT(F12)))),"確度は0〜100の整数",IF(AND(COUNTA(G12)&gt;0,NOT(AND(ISNUMBER(G12),G12&gt;=43831,G12&lt;73051,G12=INT(G12)))),"予定日は時刻なしの日付",IF(AND(D12="受注",NOT(AND(ISNUMBER(H12),H12&gt;=0,H12&lt;=1000000000,H12=INT(H12)))),"受注額は0〜10億円の整数で必須",IF(AND(D12&lt;&gt;"受注",COUNTA(H12)&gt;0),"受注以外は受注額を空欄",IF(AND(OR(D12="受注",D12="失注"),NOT(AND(ISNUMBER(I12),I12&gt;=43831,I12&lt;73051,I12=INT(I12)))),"受注/失注は決着日が必須",IF(AND(NOT(OR(D12="受注",D12="失注")),COUNTA(I12)&gt;0),"未決着の決着日は空欄",IF(NOT(AND(ISNUMBER(J12),J12&gt;=43831,J12&lt;73051,J12=INT(J12))),"記録確認日は時刻なしの日付で必須",IF(J12&gt;案件一覧!$B$3,"確認日が基準日より後",IF(AND(OR(D12="受注",D12="失注"),I12&gt;J12),"決着日が記録確認日より後","確認済み")))))))))))))))))))</f>
        <v>確認済み</v>
      </c>
      <c r="O12" s="1" t="n">
        <f aca="false">IF(N12="","",IF(N12="確認済み",0,1))</f>
        <v>0</v>
      </c>
      <c r="P12" s="1" t="n">
        <f aca="false">IF(N12="","",IF(NOT(AND(ISNUMBER(O12),O12=IF(N12="確認済み",0,1))),1,IF(O12&lt;&gt;0,0,IF(AND(IF(D12="進行",ISNUMBER(K12),ISTEXT(K12)),K12=IF(D12="進行",ROUND(E12*F12/100,0),""),ISNUMBER(L12),L12=IF(AND(D12="進行",G12&lt;案件一覧!$B$3),1,0),ISNUMBER(M12),M12=IF(AND(NOT(OR(D12="受注",D12="失注")),C12=""),1,0)),0,1))))</f>
        <v>0</v>
      </c>
    </row>
    <row r="13" customFormat="false" ht="30" hidden="false" customHeight="true" outlineLevel="0" collapsed="false">
      <c r="A13" s="11" t="s">
        <v>56</v>
      </c>
      <c r="B13" s="12" t="s">
        <v>50</v>
      </c>
      <c r="C13" s="12" t="s">
        <v>52</v>
      </c>
      <c r="D13" s="13" t="s">
        <v>57</v>
      </c>
      <c r="E13" s="14" t="n">
        <v>60000</v>
      </c>
      <c r="F13" s="15" t="n">
        <v>40</v>
      </c>
      <c r="G13" s="16" t="n">
        <v>46308</v>
      </c>
      <c r="H13" s="14"/>
      <c r="I13" s="16" t="n">
        <v>46306</v>
      </c>
      <c r="J13" s="16" t="n">
        <v>46311</v>
      </c>
      <c r="K13" s="5" t="str">
        <f aca="false">IF(N13="","",IF(O13&lt;&gt;0,NA(),IF(D13="進行",ROUND(E13*F13/100,0),"")))</f>
        <v/>
      </c>
      <c r="L13" s="1" t="n">
        <f aca="false">IF(N13="","",IF(O13&lt;&gt;0,NA(),IF(AND(D13="進行",G13&lt;案件一覧!$B$3),1,0)))</f>
        <v>0</v>
      </c>
      <c r="M13" s="1" t="n">
        <f aca="false">IF(N13="","",IF(O13&lt;&gt;0,NA(),IF(AND(NOT(OR(D13="受注",D13="失注")),C13=""),1,0)))</f>
        <v>0</v>
      </c>
      <c r="N13" s="1" t="str">
        <f aca="false">IF(COUNTA(A13:J13)=0,"",IF(NOT(AND(ISTEXT(A13),LEN(A13)=8,EXACT(LEFT(A13,4),"OPP-"),ISNUMBER(FIND(MID(A13,5,1)&amp;"x","0x1x2x3x4x5x6x7x8x9x")),ISNUMBER(FIND(MID(A13,6,1)&amp;"x","0x1x2x3x4x5x6x7x8x9x")),ISNUMBER(FIND(MID(A13,7,1)&amp;"x","0x1x2x3x4x5x6x7x8x9x")),ISNUMBER(FIND(MID(A13,8,1)&amp;"x","0x1x2x3x4x5x6x7x8x9x")))),"案件IDはOPP-と半角数字4桁",IF(COUNTIFS($A$8:$A$57,A13)&gt;1,"案件IDが重複",IF(NOT(AND(ISTEXT(B13),LEN(B13)=8,EXACT(LEFT(B13,4),"CUS-"),ISNUMBER(FIND(MID(B13,5,1)&amp;"x","0x1x2x3x4x5x6x7x8x9x")),ISNUMBER(FIND(MID(B13,6,1)&amp;"x","0x1x2x3x4x5x6x7x8x9x")),ISNUMBER(FIND(MID(B13,7,1)&amp;"x","0x1x2x3x4x5x6x7x8x9x")),ISNUMBER(FIND(MID(B13,8,1)&amp;"x","0x1x2x3x4x5x6x7x8x9x")))),"顧客IDの形式を確認",IF(COUNTIFS(登録ID!$A$8:$A$57,B13)&lt;&gt;1,"顧客が未登録/重複",IF(AND(COUNTA(C13)&gt;0,NOT(AND(ISTEXT(C13),LEN(C13)=8,EXACT(LEFT(C13,4),"STF-"),ISNUMBER(FIND(MID(C13,5,1)&amp;"x","0x1x2x3x4x5x6x7x8x9x")),ISNUMBER(FIND(MID(C13,6,1)&amp;"x","0x1x2x3x4x5x6x7x8x9x")),ISNUMBER(FIND(MID(C13,7,1)&amp;"x","0x1x2x3x4x5x6x7x8x9x")),ISNUMBER(FIND(MID(C13,8,1)&amp;"x","0x1x2x3x4x5x6x7x8x9x"))))),"担当IDの形式を確認",IF(AND(COUNTA(C13)&gt;0,COUNTIFS(登録ID!$E$8:$E$27,C13)&lt;&gt;1),"担当が未登録/重複",IF(NOT(OR(D13="進行",D13="保留",D13="受注",D13="失注",D13="未確認")),"状況を確認",IF(AND(OR(D13="進行",D13="保留"),NOT(AND(AND(ISNUMBER(E13),E13&gt;=0,E13&lt;=1000000000,E13=INT(E13)),AND(ISNUMBER(F13),F13&gt;=0,F13&lt;=100,F13=INT(F13)),AND(ISNUMBER(G13),G13&gt;=43831,G13&lt;73051,G13=INT(G13))))),"進行/保留は見込額・確度・予定日が必須",IF(AND(COUNTA(E13)&gt;0,NOT(AND(ISNUMBER(E13),E13&gt;=0,E13&lt;=1000000000,E13=INT(E13)))),"見込額は0〜10億円の整数",IF(AND(COUNTA(F13)&gt;0,NOT(AND(ISNUMBER(F13),F13&gt;=0,F13&lt;=100,F13=INT(F13)))),"確度は0〜100の整数",IF(AND(COUNTA(G13)&gt;0,NOT(AND(ISNUMBER(G13),G13&gt;=43831,G13&lt;73051,G13=INT(G13)))),"予定日は時刻なしの日付",IF(AND(D13="受注",NOT(AND(ISNUMBER(H13),H13&gt;=0,H13&lt;=1000000000,H13=INT(H13)))),"受注額は0〜10億円の整数で必須",IF(AND(D13&lt;&gt;"受注",COUNTA(H13)&gt;0),"受注以外は受注額を空欄",IF(AND(OR(D13="受注",D13="失注"),NOT(AND(ISNUMBER(I13),I13&gt;=43831,I13&lt;73051,I13=INT(I13)))),"受注/失注は決着日が必須",IF(AND(NOT(OR(D13="受注",D13="失注")),COUNTA(I13)&gt;0),"未決着の決着日は空欄",IF(NOT(AND(ISNUMBER(J13),J13&gt;=43831,J13&lt;73051,J13=INT(J13))),"記録確認日は時刻なしの日付で必須",IF(J13&gt;案件一覧!$B$3,"確認日が基準日より後",IF(AND(OR(D13="受注",D13="失注"),I13&gt;J13),"決着日が記録確認日より後","確認済み")))))))))))))))))))</f>
        <v>確認済み</v>
      </c>
      <c r="O13" s="1" t="n">
        <f aca="false">IF(N13="","",IF(N13="確認済み",0,1))</f>
        <v>0</v>
      </c>
      <c r="P13" s="1" t="n">
        <f aca="false">IF(N13="","",IF(NOT(AND(ISNUMBER(O13),O13=IF(N13="確認済み",0,1))),1,IF(O13&lt;&gt;0,0,IF(AND(IF(D13="進行",ISNUMBER(K13),ISTEXT(K13)),K13=IF(D13="進行",ROUND(E13*F13/100,0),""),ISNUMBER(L13),L13=IF(AND(D13="進行",G13&lt;案件一覧!$B$3),1,0),ISNUMBER(M13),M13=IF(AND(NOT(OR(D13="受注",D13="失注")),C13=""),1,0)),0,1))))</f>
        <v>0</v>
      </c>
    </row>
    <row r="14" customFormat="false" ht="30" hidden="false" customHeight="true" outlineLevel="0" collapsed="false">
      <c r="A14" s="11" t="s">
        <v>58</v>
      </c>
      <c r="B14" s="12" t="s">
        <v>59</v>
      </c>
      <c r="C14" s="12"/>
      <c r="D14" s="13" t="s">
        <v>60</v>
      </c>
      <c r="E14" s="14"/>
      <c r="F14" s="15"/>
      <c r="G14" s="16"/>
      <c r="H14" s="14"/>
      <c r="I14" s="16"/>
      <c r="J14" s="16" t="n">
        <v>46311</v>
      </c>
      <c r="K14" s="5" t="str">
        <f aca="false">IF(N14="","",IF(O14&lt;&gt;0,NA(),IF(D14="進行",ROUND(E14*F14/100,0),"")))</f>
        <v/>
      </c>
      <c r="L14" s="1" t="n">
        <f aca="false">IF(N14="","",IF(O14&lt;&gt;0,NA(),IF(AND(D14="進行",G14&lt;案件一覧!$B$3),1,0)))</f>
        <v>0</v>
      </c>
      <c r="M14" s="1" t="n">
        <f aca="false">IF(N14="","",IF(O14&lt;&gt;0,NA(),IF(AND(NOT(OR(D14="受注",D14="失注")),C14=""),1,0)))</f>
        <v>1</v>
      </c>
      <c r="N14" s="1" t="str">
        <f aca="false">IF(COUNTA(A14:J14)=0,"",IF(NOT(AND(ISTEXT(A14),LEN(A14)=8,EXACT(LEFT(A14,4),"OPP-"),ISNUMBER(FIND(MID(A14,5,1)&amp;"x","0x1x2x3x4x5x6x7x8x9x")),ISNUMBER(FIND(MID(A14,6,1)&amp;"x","0x1x2x3x4x5x6x7x8x9x")),ISNUMBER(FIND(MID(A14,7,1)&amp;"x","0x1x2x3x4x5x6x7x8x9x")),ISNUMBER(FIND(MID(A14,8,1)&amp;"x","0x1x2x3x4x5x6x7x8x9x")))),"案件IDはOPP-と半角数字4桁",IF(COUNTIFS($A$8:$A$57,A14)&gt;1,"案件IDが重複",IF(NOT(AND(ISTEXT(B14),LEN(B14)=8,EXACT(LEFT(B14,4),"CUS-"),ISNUMBER(FIND(MID(B14,5,1)&amp;"x","0x1x2x3x4x5x6x7x8x9x")),ISNUMBER(FIND(MID(B14,6,1)&amp;"x","0x1x2x3x4x5x6x7x8x9x")),ISNUMBER(FIND(MID(B14,7,1)&amp;"x","0x1x2x3x4x5x6x7x8x9x")),ISNUMBER(FIND(MID(B14,8,1)&amp;"x","0x1x2x3x4x5x6x7x8x9x")))),"顧客IDの形式を確認",IF(COUNTIFS(登録ID!$A$8:$A$57,B14)&lt;&gt;1,"顧客が未登録/重複",IF(AND(COUNTA(C14)&gt;0,NOT(AND(ISTEXT(C14),LEN(C14)=8,EXACT(LEFT(C14,4),"STF-"),ISNUMBER(FIND(MID(C14,5,1)&amp;"x","0x1x2x3x4x5x6x7x8x9x")),ISNUMBER(FIND(MID(C14,6,1)&amp;"x","0x1x2x3x4x5x6x7x8x9x")),ISNUMBER(FIND(MID(C14,7,1)&amp;"x","0x1x2x3x4x5x6x7x8x9x")),ISNUMBER(FIND(MID(C14,8,1)&amp;"x","0x1x2x3x4x5x6x7x8x9x"))))),"担当IDの形式を確認",IF(AND(COUNTA(C14)&gt;0,COUNTIFS(登録ID!$E$8:$E$27,C14)&lt;&gt;1),"担当が未登録/重複",IF(NOT(OR(D14="進行",D14="保留",D14="受注",D14="失注",D14="未確認")),"状況を確認",IF(AND(OR(D14="進行",D14="保留"),NOT(AND(AND(ISNUMBER(E14),E14&gt;=0,E14&lt;=1000000000,E14=INT(E14)),AND(ISNUMBER(F14),F14&gt;=0,F14&lt;=100,F14=INT(F14)),AND(ISNUMBER(G14),G14&gt;=43831,G14&lt;73051,G14=INT(G14))))),"進行/保留は見込額・確度・予定日が必須",IF(AND(COUNTA(E14)&gt;0,NOT(AND(ISNUMBER(E14),E14&gt;=0,E14&lt;=1000000000,E14=INT(E14)))),"見込額は0〜10億円の整数",IF(AND(COUNTA(F14)&gt;0,NOT(AND(ISNUMBER(F14),F14&gt;=0,F14&lt;=100,F14=INT(F14)))),"確度は0〜100の整数",IF(AND(COUNTA(G14)&gt;0,NOT(AND(ISNUMBER(G14),G14&gt;=43831,G14&lt;73051,G14=INT(G14)))),"予定日は時刻なしの日付",IF(AND(D14="受注",NOT(AND(ISNUMBER(H14),H14&gt;=0,H14&lt;=1000000000,H14=INT(H14)))),"受注額は0〜10億円の整数で必須",IF(AND(D14&lt;&gt;"受注",COUNTA(H14)&gt;0),"受注以外は受注額を空欄",IF(AND(OR(D14="受注",D14="失注"),NOT(AND(ISNUMBER(I14),I14&gt;=43831,I14&lt;73051,I14=INT(I14)))),"受注/失注は決着日が必須",IF(AND(NOT(OR(D14="受注",D14="失注")),COUNTA(I14)&gt;0),"未決着の決着日は空欄",IF(NOT(AND(ISNUMBER(J14),J14&gt;=43831,J14&lt;73051,J14=INT(J14))),"記録確認日は時刻なしの日付で必須",IF(J14&gt;案件一覧!$B$3,"確認日が基準日より後",IF(AND(OR(D14="受注",D14="失注"),I14&gt;J14),"決着日が記録確認日より後","確認済み")))))))))))))))))))</f>
        <v>確認済み</v>
      </c>
      <c r="O14" s="1" t="n">
        <f aca="false">IF(N14="","",IF(N14="確認済み",0,1))</f>
        <v>0</v>
      </c>
      <c r="P14" s="1" t="n">
        <f aca="false">IF(N14="","",IF(NOT(AND(ISNUMBER(O14),O14=IF(N14="確認済み",0,1))),1,IF(O14&lt;&gt;0,0,IF(AND(IF(D14="進行",ISNUMBER(K14),ISTEXT(K14)),K14=IF(D14="進行",ROUND(E14*F14/100,0),""),ISNUMBER(L14),L14=IF(AND(D14="進行",G14&lt;案件一覧!$B$3),1,0),ISNUMBER(M14),M14=IF(AND(NOT(OR(D14="受注",D14="失注")),C14=""),1,0)),0,1))))</f>
        <v>0</v>
      </c>
    </row>
    <row r="15" customFormat="false" ht="30" hidden="false" customHeight="true" outlineLevel="0" collapsed="false">
      <c r="A15" s="11" t="s">
        <v>61</v>
      </c>
      <c r="B15" s="12" t="s">
        <v>59</v>
      </c>
      <c r="C15" s="12" t="s">
        <v>62</v>
      </c>
      <c r="D15" s="13" t="s">
        <v>45</v>
      </c>
      <c r="E15" s="14" t="n">
        <v>1</v>
      </c>
      <c r="F15" s="15" t="n">
        <v>50</v>
      </c>
      <c r="G15" s="16" t="n">
        <v>46316</v>
      </c>
      <c r="H15" s="14"/>
      <c r="I15" s="16"/>
      <c r="J15" s="16" t="n">
        <v>46311</v>
      </c>
      <c r="K15" s="5" t="n">
        <f aca="false">IF(N15="","",IF(O15&lt;&gt;0,NA(),IF(D15="進行",ROUND(E15*F15/100,0),"")))</f>
        <v>1</v>
      </c>
      <c r="L15" s="1" t="n">
        <f aca="false">IF(N15="","",IF(O15&lt;&gt;0,NA(),IF(AND(D15="進行",G15&lt;案件一覧!$B$3),1,0)))</f>
        <v>0</v>
      </c>
      <c r="M15" s="1" t="n">
        <f aca="false">IF(N15="","",IF(O15&lt;&gt;0,NA(),IF(AND(NOT(OR(D15="受注",D15="失注")),C15=""),1,0)))</f>
        <v>0</v>
      </c>
      <c r="N15" s="1" t="str">
        <f aca="false">IF(COUNTA(A15:J15)=0,"",IF(NOT(AND(ISTEXT(A15),LEN(A15)=8,EXACT(LEFT(A15,4),"OPP-"),ISNUMBER(FIND(MID(A15,5,1)&amp;"x","0x1x2x3x4x5x6x7x8x9x")),ISNUMBER(FIND(MID(A15,6,1)&amp;"x","0x1x2x3x4x5x6x7x8x9x")),ISNUMBER(FIND(MID(A15,7,1)&amp;"x","0x1x2x3x4x5x6x7x8x9x")),ISNUMBER(FIND(MID(A15,8,1)&amp;"x","0x1x2x3x4x5x6x7x8x9x")))),"案件IDはOPP-と半角数字4桁",IF(COUNTIFS($A$8:$A$57,A15)&gt;1,"案件IDが重複",IF(NOT(AND(ISTEXT(B15),LEN(B15)=8,EXACT(LEFT(B15,4),"CUS-"),ISNUMBER(FIND(MID(B15,5,1)&amp;"x","0x1x2x3x4x5x6x7x8x9x")),ISNUMBER(FIND(MID(B15,6,1)&amp;"x","0x1x2x3x4x5x6x7x8x9x")),ISNUMBER(FIND(MID(B15,7,1)&amp;"x","0x1x2x3x4x5x6x7x8x9x")),ISNUMBER(FIND(MID(B15,8,1)&amp;"x","0x1x2x3x4x5x6x7x8x9x")))),"顧客IDの形式を確認",IF(COUNTIFS(登録ID!$A$8:$A$57,B15)&lt;&gt;1,"顧客が未登録/重複",IF(AND(COUNTA(C15)&gt;0,NOT(AND(ISTEXT(C15),LEN(C15)=8,EXACT(LEFT(C15,4),"STF-"),ISNUMBER(FIND(MID(C15,5,1)&amp;"x","0x1x2x3x4x5x6x7x8x9x")),ISNUMBER(FIND(MID(C15,6,1)&amp;"x","0x1x2x3x4x5x6x7x8x9x")),ISNUMBER(FIND(MID(C15,7,1)&amp;"x","0x1x2x3x4x5x6x7x8x9x")),ISNUMBER(FIND(MID(C15,8,1)&amp;"x","0x1x2x3x4x5x6x7x8x9x"))))),"担当IDの形式を確認",IF(AND(COUNTA(C15)&gt;0,COUNTIFS(登録ID!$E$8:$E$27,C15)&lt;&gt;1),"担当が未登録/重複",IF(NOT(OR(D15="進行",D15="保留",D15="受注",D15="失注",D15="未確認")),"状況を確認",IF(AND(OR(D15="進行",D15="保留"),NOT(AND(AND(ISNUMBER(E15),E15&gt;=0,E15&lt;=1000000000,E15=INT(E15)),AND(ISNUMBER(F15),F15&gt;=0,F15&lt;=100,F15=INT(F15)),AND(ISNUMBER(G15),G15&gt;=43831,G15&lt;73051,G15=INT(G15))))),"進行/保留は見込額・確度・予定日が必須",IF(AND(COUNTA(E15)&gt;0,NOT(AND(ISNUMBER(E15),E15&gt;=0,E15&lt;=1000000000,E15=INT(E15)))),"見込額は0〜10億円の整数",IF(AND(COUNTA(F15)&gt;0,NOT(AND(ISNUMBER(F15),F15&gt;=0,F15&lt;=100,F15=INT(F15)))),"確度は0〜100の整数",IF(AND(COUNTA(G15)&gt;0,NOT(AND(ISNUMBER(G15),G15&gt;=43831,G15&lt;73051,G15=INT(G15)))),"予定日は時刻なしの日付",IF(AND(D15="受注",NOT(AND(ISNUMBER(H15),H15&gt;=0,H15&lt;=1000000000,H15=INT(H15)))),"受注額は0〜10億円の整数で必須",IF(AND(D15&lt;&gt;"受注",COUNTA(H15)&gt;0),"受注以外は受注額を空欄",IF(AND(OR(D15="受注",D15="失注"),NOT(AND(ISNUMBER(I15),I15&gt;=43831,I15&lt;73051,I15=INT(I15)))),"受注/失注は決着日が必須",IF(AND(NOT(OR(D15="受注",D15="失注")),COUNTA(I15)&gt;0),"未決着の決着日は空欄",IF(NOT(AND(ISNUMBER(J15),J15&gt;=43831,J15&lt;73051,J15=INT(J15))),"記録確認日は時刻なしの日付で必須",IF(J15&gt;案件一覧!$B$3,"確認日が基準日より後",IF(AND(OR(D15="受注",D15="失注"),I15&gt;J15),"決着日が記録確認日より後","確認済み")))))))))))))))))))</f>
        <v>確認済み</v>
      </c>
      <c r="O15" s="1" t="n">
        <f aca="false">IF(N15="","",IF(N15="確認済み",0,1))</f>
        <v>0</v>
      </c>
      <c r="P15" s="1" t="n">
        <f aca="false">IF(N15="","",IF(NOT(AND(ISNUMBER(O15),O15=IF(N15="確認済み",0,1))),1,IF(O15&lt;&gt;0,0,IF(AND(IF(D15="進行",ISNUMBER(K15),ISTEXT(K15)),K15=IF(D15="進行",ROUND(E15*F15/100,0),""),ISNUMBER(L15),L15=IF(AND(D15="進行",G15&lt;案件一覧!$B$3),1,0),ISNUMBER(M15),M15=IF(AND(NOT(OR(D15="受注",D15="失注")),C15=""),1,0)),0,1))))</f>
        <v>0</v>
      </c>
    </row>
    <row r="16" customFormat="false" ht="30" hidden="false" customHeight="true" outlineLevel="0" collapsed="false">
      <c r="A16" s="11"/>
      <c r="B16" s="12"/>
      <c r="C16" s="12"/>
      <c r="D16" s="13"/>
      <c r="E16" s="14"/>
      <c r="F16" s="15"/>
      <c r="G16" s="16"/>
      <c r="H16" s="14"/>
      <c r="I16" s="16"/>
      <c r="J16" s="16"/>
      <c r="K16" s="5" t="str">
        <f aca="false">IF(N16="","",IF(O16&lt;&gt;0,NA(),IF(D16="進行",ROUND(E16*F16/100,0),"")))</f>
        <v/>
      </c>
      <c r="L16" s="1" t="str">
        <f aca="false">IF(N16="","",IF(O16&lt;&gt;0,NA(),IF(AND(D16="進行",G16&lt;案件一覧!$B$3),1,0)))</f>
        <v/>
      </c>
      <c r="M16" s="1" t="str">
        <f aca="false">IF(N16="","",IF(O16&lt;&gt;0,NA(),IF(AND(NOT(OR(D16="受注",D16="失注")),C16=""),1,0)))</f>
        <v/>
      </c>
      <c r="N16" s="1" t="str">
        <f aca="false">IF(COUNTA(A16:J16)=0,"",IF(NOT(AND(ISTEXT(A16),LEN(A16)=8,EXACT(LEFT(A16,4),"OPP-"),ISNUMBER(FIND(MID(A16,5,1)&amp;"x","0x1x2x3x4x5x6x7x8x9x")),ISNUMBER(FIND(MID(A16,6,1)&amp;"x","0x1x2x3x4x5x6x7x8x9x")),ISNUMBER(FIND(MID(A16,7,1)&amp;"x","0x1x2x3x4x5x6x7x8x9x")),ISNUMBER(FIND(MID(A16,8,1)&amp;"x","0x1x2x3x4x5x6x7x8x9x")))),"案件IDはOPP-と半角数字4桁",IF(COUNTIFS($A$8:$A$57,A16)&gt;1,"案件IDが重複",IF(NOT(AND(ISTEXT(B16),LEN(B16)=8,EXACT(LEFT(B16,4),"CUS-"),ISNUMBER(FIND(MID(B16,5,1)&amp;"x","0x1x2x3x4x5x6x7x8x9x")),ISNUMBER(FIND(MID(B16,6,1)&amp;"x","0x1x2x3x4x5x6x7x8x9x")),ISNUMBER(FIND(MID(B16,7,1)&amp;"x","0x1x2x3x4x5x6x7x8x9x")),ISNUMBER(FIND(MID(B16,8,1)&amp;"x","0x1x2x3x4x5x6x7x8x9x")))),"顧客IDの形式を確認",IF(COUNTIFS(登録ID!$A$8:$A$57,B16)&lt;&gt;1,"顧客が未登録/重複",IF(AND(COUNTA(C16)&gt;0,NOT(AND(ISTEXT(C16),LEN(C16)=8,EXACT(LEFT(C16,4),"STF-"),ISNUMBER(FIND(MID(C16,5,1)&amp;"x","0x1x2x3x4x5x6x7x8x9x")),ISNUMBER(FIND(MID(C16,6,1)&amp;"x","0x1x2x3x4x5x6x7x8x9x")),ISNUMBER(FIND(MID(C16,7,1)&amp;"x","0x1x2x3x4x5x6x7x8x9x")),ISNUMBER(FIND(MID(C16,8,1)&amp;"x","0x1x2x3x4x5x6x7x8x9x"))))),"担当IDの形式を確認",IF(AND(COUNTA(C16)&gt;0,COUNTIFS(登録ID!$E$8:$E$27,C16)&lt;&gt;1),"担当が未登録/重複",IF(NOT(OR(D16="進行",D16="保留",D16="受注",D16="失注",D16="未確認")),"状況を確認",IF(AND(OR(D16="進行",D16="保留"),NOT(AND(AND(ISNUMBER(E16),E16&gt;=0,E16&lt;=1000000000,E16=INT(E16)),AND(ISNUMBER(F16),F16&gt;=0,F16&lt;=100,F16=INT(F16)),AND(ISNUMBER(G16),G16&gt;=43831,G16&lt;73051,G16=INT(G16))))),"進行/保留は見込額・確度・予定日が必須",IF(AND(COUNTA(E16)&gt;0,NOT(AND(ISNUMBER(E16),E16&gt;=0,E16&lt;=1000000000,E16=INT(E16)))),"見込額は0〜10億円の整数",IF(AND(COUNTA(F16)&gt;0,NOT(AND(ISNUMBER(F16),F16&gt;=0,F16&lt;=100,F16=INT(F16)))),"確度は0〜100の整数",IF(AND(COUNTA(G16)&gt;0,NOT(AND(ISNUMBER(G16),G16&gt;=43831,G16&lt;73051,G16=INT(G16)))),"予定日は時刻なしの日付",IF(AND(D16="受注",NOT(AND(ISNUMBER(H16),H16&gt;=0,H16&lt;=1000000000,H16=INT(H16)))),"受注額は0〜10億円の整数で必須",IF(AND(D16&lt;&gt;"受注",COUNTA(H16)&gt;0),"受注以外は受注額を空欄",IF(AND(OR(D16="受注",D16="失注"),NOT(AND(ISNUMBER(I16),I16&gt;=43831,I16&lt;73051,I16=INT(I16)))),"受注/失注は決着日が必須",IF(AND(NOT(OR(D16="受注",D16="失注")),COUNTA(I16)&gt;0),"未決着の決着日は空欄",IF(NOT(AND(ISNUMBER(J16),J16&gt;=43831,J16&lt;73051,J16=INT(J16))),"記録確認日は時刻なしの日付で必須",IF(J16&gt;案件一覧!$B$3,"確認日が基準日より後",IF(AND(OR(D16="受注",D16="失注"),I16&gt;J16),"決着日が記録確認日より後","確認済み")))))))))))))))))))</f>
        <v/>
      </c>
      <c r="O16" s="1" t="str">
        <f aca="false">IF(N16="","",IF(N16="確認済み",0,1))</f>
        <v/>
      </c>
      <c r="P16" s="1" t="str">
        <f aca="false">IF(N16="","",IF(NOT(AND(ISNUMBER(O16),O16=IF(N16="確認済み",0,1))),1,IF(O16&lt;&gt;0,0,IF(AND(IF(D16="進行",ISNUMBER(K16),ISTEXT(K16)),K16=IF(D16="進行",ROUND(E16*F16/100,0),""),ISNUMBER(L16),L16=IF(AND(D16="進行",G16&lt;案件一覧!$B$3),1,0),ISNUMBER(M16),M16=IF(AND(NOT(OR(D16="受注",D16="失注")),C16=""),1,0)),0,1))))</f>
        <v/>
      </c>
    </row>
    <row r="17" customFormat="false" ht="30" hidden="false" customHeight="true" outlineLevel="0" collapsed="false">
      <c r="A17" s="11"/>
      <c r="B17" s="12"/>
      <c r="C17" s="12"/>
      <c r="D17" s="13"/>
      <c r="E17" s="14"/>
      <c r="F17" s="15"/>
      <c r="G17" s="16"/>
      <c r="H17" s="14"/>
      <c r="I17" s="16"/>
      <c r="J17" s="16"/>
      <c r="K17" s="5" t="str">
        <f aca="false">IF(N17="","",IF(O17&lt;&gt;0,NA(),IF(D17="進行",ROUND(E17*F17/100,0),"")))</f>
        <v/>
      </c>
      <c r="L17" s="1" t="str">
        <f aca="false">IF(N17="","",IF(O17&lt;&gt;0,NA(),IF(AND(D17="進行",G17&lt;案件一覧!$B$3),1,0)))</f>
        <v/>
      </c>
      <c r="M17" s="1" t="str">
        <f aca="false">IF(N17="","",IF(O17&lt;&gt;0,NA(),IF(AND(NOT(OR(D17="受注",D17="失注")),C17=""),1,0)))</f>
        <v/>
      </c>
      <c r="N17" s="1" t="str">
        <f aca="false">IF(COUNTA(A17:J17)=0,"",IF(NOT(AND(ISTEXT(A17),LEN(A17)=8,EXACT(LEFT(A17,4),"OPP-"),ISNUMBER(FIND(MID(A17,5,1)&amp;"x","0x1x2x3x4x5x6x7x8x9x")),ISNUMBER(FIND(MID(A17,6,1)&amp;"x","0x1x2x3x4x5x6x7x8x9x")),ISNUMBER(FIND(MID(A17,7,1)&amp;"x","0x1x2x3x4x5x6x7x8x9x")),ISNUMBER(FIND(MID(A17,8,1)&amp;"x","0x1x2x3x4x5x6x7x8x9x")))),"案件IDはOPP-と半角数字4桁",IF(COUNTIFS($A$8:$A$57,A17)&gt;1,"案件IDが重複",IF(NOT(AND(ISTEXT(B17),LEN(B17)=8,EXACT(LEFT(B17,4),"CUS-"),ISNUMBER(FIND(MID(B17,5,1)&amp;"x","0x1x2x3x4x5x6x7x8x9x")),ISNUMBER(FIND(MID(B17,6,1)&amp;"x","0x1x2x3x4x5x6x7x8x9x")),ISNUMBER(FIND(MID(B17,7,1)&amp;"x","0x1x2x3x4x5x6x7x8x9x")),ISNUMBER(FIND(MID(B17,8,1)&amp;"x","0x1x2x3x4x5x6x7x8x9x")))),"顧客IDの形式を確認",IF(COUNTIFS(登録ID!$A$8:$A$57,B17)&lt;&gt;1,"顧客が未登録/重複",IF(AND(COUNTA(C17)&gt;0,NOT(AND(ISTEXT(C17),LEN(C17)=8,EXACT(LEFT(C17,4),"STF-"),ISNUMBER(FIND(MID(C17,5,1)&amp;"x","0x1x2x3x4x5x6x7x8x9x")),ISNUMBER(FIND(MID(C17,6,1)&amp;"x","0x1x2x3x4x5x6x7x8x9x")),ISNUMBER(FIND(MID(C17,7,1)&amp;"x","0x1x2x3x4x5x6x7x8x9x")),ISNUMBER(FIND(MID(C17,8,1)&amp;"x","0x1x2x3x4x5x6x7x8x9x"))))),"担当IDの形式を確認",IF(AND(COUNTA(C17)&gt;0,COUNTIFS(登録ID!$E$8:$E$27,C17)&lt;&gt;1),"担当が未登録/重複",IF(NOT(OR(D17="進行",D17="保留",D17="受注",D17="失注",D17="未確認")),"状況を確認",IF(AND(OR(D17="進行",D17="保留"),NOT(AND(AND(ISNUMBER(E17),E17&gt;=0,E17&lt;=1000000000,E17=INT(E17)),AND(ISNUMBER(F17),F17&gt;=0,F17&lt;=100,F17=INT(F17)),AND(ISNUMBER(G17),G17&gt;=43831,G17&lt;73051,G17=INT(G17))))),"進行/保留は見込額・確度・予定日が必須",IF(AND(COUNTA(E17)&gt;0,NOT(AND(ISNUMBER(E17),E17&gt;=0,E17&lt;=1000000000,E17=INT(E17)))),"見込額は0〜10億円の整数",IF(AND(COUNTA(F17)&gt;0,NOT(AND(ISNUMBER(F17),F17&gt;=0,F17&lt;=100,F17=INT(F17)))),"確度は0〜100の整数",IF(AND(COUNTA(G17)&gt;0,NOT(AND(ISNUMBER(G17),G17&gt;=43831,G17&lt;73051,G17=INT(G17)))),"予定日は時刻なしの日付",IF(AND(D17="受注",NOT(AND(ISNUMBER(H17),H17&gt;=0,H17&lt;=1000000000,H17=INT(H17)))),"受注額は0〜10億円の整数で必須",IF(AND(D17&lt;&gt;"受注",COUNTA(H17)&gt;0),"受注以外は受注額を空欄",IF(AND(OR(D17="受注",D17="失注"),NOT(AND(ISNUMBER(I17),I17&gt;=43831,I17&lt;73051,I17=INT(I17)))),"受注/失注は決着日が必須",IF(AND(NOT(OR(D17="受注",D17="失注")),COUNTA(I17)&gt;0),"未決着の決着日は空欄",IF(NOT(AND(ISNUMBER(J17),J17&gt;=43831,J17&lt;73051,J17=INT(J17))),"記録確認日は時刻なしの日付で必須",IF(J17&gt;案件一覧!$B$3,"確認日が基準日より後",IF(AND(OR(D17="受注",D17="失注"),I17&gt;J17),"決着日が記録確認日より後","確認済み")))))))))))))))))))</f>
        <v/>
      </c>
      <c r="O17" s="1" t="str">
        <f aca="false">IF(N17="","",IF(N17="確認済み",0,1))</f>
        <v/>
      </c>
      <c r="P17" s="1" t="str">
        <f aca="false">IF(N17="","",IF(NOT(AND(ISNUMBER(O17),O17=IF(N17="確認済み",0,1))),1,IF(O17&lt;&gt;0,0,IF(AND(IF(D17="進行",ISNUMBER(K17),ISTEXT(K17)),K17=IF(D17="進行",ROUND(E17*F17/100,0),""),ISNUMBER(L17),L17=IF(AND(D17="進行",G17&lt;案件一覧!$B$3),1,0),ISNUMBER(M17),M17=IF(AND(NOT(OR(D17="受注",D17="失注")),C17=""),1,0)),0,1))))</f>
        <v/>
      </c>
    </row>
    <row r="18" customFormat="false" ht="30" hidden="false" customHeight="true" outlineLevel="0" collapsed="false">
      <c r="A18" s="11"/>
      <c r="B18" s="12"/>
      <c r="C18" s="12"/>
      <c r="D18" s="13"/>
      <c r="E18" s="14"/>
      <c r="F18" s="15"/>
      <c r="G18" s="16"/>
      <c r="H18" s="14"/>
      <c r="I18" s="16"/>
      <c r="J18" s="16"/>
      <c r="K18" s="5" t="str">
        <f aca="false">IF(N18="","",IF(O18&lt;&gt;0,NA(),IF(D18="進行",ROUND(E18*F18/100,0),"")))</f>
        <v/>
      </c>
      <c r="L18" s="1" t="str">
        <f aca="false">IF(N18="","",IF(O18&lt;&gt;0,NA(),IF(AND(D18="進行",G18&lt;案件一覧!$B$3),1,0)))</f>
        <v/>
      </c>
      <c r="M18" s="1" t="str">
        <f aca="false">IF(N18="","",IF(O18&lt;&gt;0,NA(),IF(AND(NOT(OR(D18="受注",D18="失注")),C18=""),1,0)))</f>
        <v/>
      </c>
      <c r="N18" s="1" t="str">
        <f aca="false">IF(COUNTA(A18:J18)=0,"",IF(NOT(AND(ISTEXT(A18),LEN(A18)=8,EXACT(LEFT(A18,4),"OPP-"),ISNUMBER(FIND(MID(A18,5,1)&amp;"x","0x1x2x3x4x5x6x7x8x9x")),ISNUMBER(FIND(MID(A18,6,1)&amp;"x","0x1x2x3x4x5x6x7x8x9x")),ISNUMBER(FIND(MID(A18,7,1)&amp;"x","0x1x2x3x4x5x6x7x8x9x")),ISNUMBER(FIND(MID(A18,8,1)&amp;"x","0x1x2x3x4x5x6x7x8x9x")))),"案件IDはOPP-と半角数字4桁",IF(COUNTIFS($A$8:$A$57,A18)&gt;1,"案件IDが重複",IF(NOT(AND(ISTEXT(B18),LEN(B18)=8,EXACT(LEFT(B18,4),"CUS-"),ISNUMBER(FIND(MID(B18,5,1)&amp;"x","0x1x2x3x4x5x6x7x8x9x")),ISNUMBER(FIND(MID(B18,6,1)&amp;"x","0x1x2x3x4x5x6x7x8x9x")),ISNUMBER(FIND(MID(B18,7,1)&amp;"x","0x1x2x3x4x5x6x7x8x9x")),ISNUMBER(FIND(MID(B18,8,1)&amp;"x","0x1x2x3x4x5x6x7x8x9x")))),"顧客IDの形式を確認",IF(COUNTIFS(登録ID!$A$8:$A$57,B18)&lt;&gt;1,"顧客が未登録/重複",IF(AND(COUNTA(C18)&gt;0,NOT(AND(ISTEXT(C18),LEN(C18)=8,EXACT(LEFT(C18,4),"STF-"),ISNUMBER(FIND(MID(C18,5,1)&amp;"x","0x1x2x3x4x5x6x7x8x9x")),ISNUMBER(FIND(MID(C18,6,1)&amp;"x","0x1x2x3x4x5x6x7x8x9x")),ISNUMBER(FIND(MID(C18,7,1)&amp;"x","0x1x2x3x4x5x6x7x8x9x")),ISNUMBER(FIND(MID(C18,8,1)&amp;"x","0x1x2x3x4x5x6x7x8x9x"))))),"担当IDの形式を確認",IF(AND(COUNTA(C18)&gt;0,COUNTIFS(登録ID!$E$8:$E$27,C18)&lt;&gt;1),"担当が未登録/重複",IF(NOT(OR(D18="進行",D18="保留",D18="受注",D18="失注",D18="未確認")),"状況を確認",IF(AND(OR(D18="進行",D18="保留"),NOT(AND(AND(ISNUMBER(E18),E18&gt;=0,E18&lt;=1000000000,E18=INT(E18)),AND(ISNUMBER(F18),F18&gt;=0,F18&lt;=100,F18=INT(F18)),AND(ISNUMBER(G18),G18&gt;=43831,G18&lt;73051,G18=INT(G18))))),"進行/保留は見込額・確度・予定日が必須",IF(AND(COUNTA(E18)&gt;0,NOT(AND(ISNUMBER(E18),E18&gt;=0,E18&lt;=1000000000,E18=INT(E18)))),"見込額は0〜10億円の整数",IF(AND(COUNTA(F18)&gt;0,NOT(AND(ISNUMBER(F18),F18&gt;=0,F18&lt;=100,F18=INT(F18)))),"確度は0〜100の整数",IF(AND(COUNTA(G18)&gt;0,NOT(AND(ISNUMBER(G18),G18&gt;=43831,G18&lt;73051,G18=INT(G18)))),"予定日は時刻なしの日付",IF(AND(D18="受注",NOT(AND(ISNUMBER(H18),H18&gt;=0,H18&lt;=1000000000,H18=INT(H18)))),"受注額は0〜10億円の整数で必須",IF(AND(D18&lt;&gt;"受注",COUNTA(H18)&gt;0),"受注以外は受注額を空欄",IF(AND(OR(D18="受注",D18="失注"),NOT(AND(ISNUMBER(I18),I18&gt;=43831,I18&lt;73051,I18=INT(I18)))),"受注/失注は決着日が必須",IF(AND(NOT(OR(D18="受注",D18="失注")),COUNTA(I18)&gt;0),"未決着の決着日は空欄",IF(NOT(AND(ISNUMBER(J18),J18&gt;=43831,J18&lt;73051,J18=INT(J18))),"記録確認日は時刻なしの日付で必須",IF(J18&gt;案件一覧!$B$3,"確認日が基準日より後",IF(AND(OR(D18="受注",D18="失注"),I18&gt;J18),"決着日が記録確認日より後","確認済み")))))))))))))))))))</f>
        <v/>
      </c>
      <c r="O18" s="1" t="str">
        <f aca="false">IF(N18="","",IF(N18="確認済み",0,1))</f>
        <v/>
      </c>
      <c r="P18" s="1" t="str">
        <f aca="false">IF(N18="","",IF(NOT(AND(ISNUMBER(O18),O18=IF(N18="確認済み",0,1))),1,IF(O18&lt;&gt;0,0,IF(AND(IF(D18="進行",ISNUMBER(K18),ISTEXT(K18)),K18=IF(D18="進行",ROUND(E18*F18/100,0),""),ISNUMBER(L18),L18=IF(AND(D18="進行",G18&lt;案件一覧!$B$3),1,0),ISNUMBER(M18),M18=IF(AND(NOT(OR(D18="受注",D18="失注")),C18=""),1,0)),0,1))))</f>
        <v/>
      </c>
    </row>
    <row r="19" customFormat="false" ht="30" hidden="false" customHeight="true" outlineLevel="0" collapsed="false">
      <c r="A19" s="11"/>
      <c r="B19" s="12"/>
      <c r="C19" s="12"/>
      <c r="D19" s="13"/>
      <c r="E19" s="14"/>
      <c r="F19" s="15"/>
      <c r="G19" s="16"/>
      <c r="H19" s="14"/>
      <c r="I19" s="16"/>
      <c r="J19" s="16"/>
      <c r="K19" s="5" t="str">
        <f aca="false">IF(N19="","",IF(O19&lt;&gt;0,NA(),IF(D19="進行",ROUND(E19*F19/100,0),"")))</f>
        <v/>
      </c>
      <c r="L19" s="1" t="str">
        <f aca="false">IF(N19="","",IF(O19&lt;&gt;0,NA(),IF(AND(D19="進行",G19&lt;案件一覧!$B$3),1,0)))</f>
        <v/>
      </c>
      <c r="M19" s="1" t="str">
        <f aca="false">IF(N19="","",IF(O19&lt;&gt;0,NA(),IF(AND(NOT(OR(D19="受注",D19="失注")),C19=""),1,0)))</f>
        <v/>
      </c>
      <c r="N19" s="1" t="str">
        <f aca="false">IF(COUNTA(A19:J19)=0,"",IF(NOT(AND(ISTEXT(A19),LEN(A19)=8,EXACT(LEFT(A19,4),"OPP-"),ISNUMBER(FIND(MID(A19,5,1)&amp;"x","0x1x2x3x4x5x6x7x8x9x")),ISNUMBER(FIND(MID(A19,6,1)&amp;"x","0x1x2x3x4x5x6x7x8x9x")),ISNUMBER(FIND(MID(A19,7,1)&amp;"x","0x1x2x3x4x5x6x7x8x9x")),ISNUMBER(FIND(MID(A19,8,1)&amp;"x","0x1x2x3x4x5x6x7x8x9x")))),"案件IDはOPP-と半角数字4桁",IF(COUNTIFS($A$8:$A$57,A19)&gt;1,"案件IDが重複",IF(NOT(AND(ISTEXT(B19),LEN(B19)=8,EXACT(LEFT(B19,4),"CUS-"),ISNUMBER(FIND(MID(B19,5,1)&amp;"x","0x1x2x3x4x5x6x7x8x9x")),ISNUMBER(FIND(MID(B19,6,1)&amp;"x","0x1x2x3x4x5x6x7x8x9x")),ISNUMBER(FIND(MID(B19,7,1)&amp;"x","0x1x2x3x4x5x6x7x8x9x")),ISNUMBER(FIND(MID(B19,8,1)&amp;"x","0x1x2x3x4x5x6x7x8x9x")))),"顧客IDの形式を確認",IF(COUNTIFS(登録ID!$A$8:$A$57,B19)&lt;&gt;1,"顧客が未登録/重複",IF(AND(COUNTA(C19)&gt;0,NOT(AND(ISTEXT(C19),LEN(C19)=8,EXACT(LEFT(C19,4),"STF-"),ISNUMBER(FIND(MID(C19,5,1)&amp;"x","0x1x2x3x4x5x6x7x8x9x")),ISNUMBER(FIND(MID(C19,6,1)&amp;"x","0x1x2x3x4x5x6x7x8x9x")),ISNUMBER(FIND(MID(C19,7,1)&amp;"x","0x1x2x3x4x5x6x7x8x9x")),ISNUMBER(FIND(MID(C19,8,1)&amp;"x","0x1x2x3x4x5x6x7x8x9x"))))),"担当IDの形式を確認",IF(AND(COUNTA(C19)&gt;0,COUNTIFS(登録ID!$E$8:$E$27,C19)&lt;&gt;1),"担当が未登録/重複",IF(NOT(OR(D19="進行",D19="保留",D19="受注",D19="失注",D19="未確認")),"状況を確認",IF(AND(OR(D19="進行",D19="保留"),NOT(AND(AND(ISNUMBER(E19),E19&gt;=0,E19&lt;=1000000000,E19=INT(E19)),AND(ISNUMBER(F19),F19&gt;=0,F19&lt;=100,F19=INT(F19)),AND(ISNUMBER(G19),G19&gt;=43831,G19&lt;73051,G19=INT(G19))))),"進行/保留は見込額・確度・予定日が必須",IF(AND(COUNTA(E19)&gt;0,NOT(AND(ISNUMBER(E19),E19&gt;=0,E19&lt;=1000000000,E19=INT(E19)))),"見込額は0〜10億円の整数",IF(AND(COUNTA(F19)&gt;0,NOT(AND(ISNUMBER(F19),F19&gt;=0,F19&lt;=100,F19=INT(F19)))),"確度は0〜100の整数",IF(AND(COUNTA(G19)&gt;0,NOT(AND(ISNUMBER(G19),G19&gt;=43831,G19&lt;73051,G19=INT(G19)))),"予定日は時刻なしの日付",IF(AND(D19="受注",NOT(AND(ISNUMBER(H19),H19&gt;=0,H19&lt;=1000000000,H19=INT(H19)))),"受注額は0〜10億円の整数で必須",IF(AND(D19&lt;&gt;"受注",COUNTA(H19)&gt;0),"受注以外は受注額を空欄",IF(AND(OR(D19="受注",D19="失注"),NOT(AND(ISNUMBER(I19),I19&gt;=43831,I19&lt;73051,I19=INT(I19)))),"受注/失注は決着日が必須",IF(AND(NOT(OR(D19="受注",D19="失注")),COUNTA(I19)&gt;0),"未決着の決着日は空欄",IF(NOT(AND(ISNUMBER(J19),J19&gt;=43831,J19&lt;73051,J19=INT(J19))),"記録確認日は時刻なしの日付で必須",IF(J19&gt;案件一覧!$B$3,"確認日が基準日より後",IF(AND(OR(D19="受注",D19="失注"),I19&gt;J19),"決着日が記録確認日より後","確認済み")))))))))))))))))))</f>
        <v/>
      </c>
      <c r="O19" s="1" t="str">
        <f aca="false">IF(N19="","",IF(N19="確認済み",0,1))</f>
        <v/>
      </c>
      <c r="P19" s="1" t="str">
        <f aca="false">IF(N19="","",IF(NOT(AND(ISNUMBER(O19),O19=IF(N19="確認済み",0,1))),1,IF(O19&lt;&gt;0,0,IF(AND(IF(D19="進行",ISNUMBER(K19),ISTEXT(K19)),K19=IF(D19="進行",ROUND(E19*F19/100,0),""),ISNUMBER(L19),L19=IF(AND(D19="進行",G19&lt;案件一覧!$B$3),1,0),ISNUMBER(M19),M19=IF(AND(NOT(OR(D19="受注",D19="失注")),C19=""),1,0)),0,1))))</f>
        <v/>
      </c>
    </row>
    <row r="20" customFormat="false" ht="30" hidden="false" customHeight="true" outlineLevel="0" collapsed="false">
      <c r="A20" s="11"/>
      <c r="B20" s="12"/>
      <c r="C20" s="12"/>
      <c r="D20" s="13"/>
      <c r="E20" s="14"/>
      <c r="F20" s="15"/>
      <c r="G20" s="16"/>
      <c r="H20" s="14"/>
      <c r="I20" s="16"/>
      <c r="J20" s="16"/>
      <c r="K20" s="5" t="str">
        <f aca="false">IF(N20="","",IF(O20&lt;&gt;0,NA(),IF(D20="進行",ROUND(E20*F20/100,0),"")))</f>
        <v/>
      </c>
      <c r="L20" s="1" t="str">
        <f aca="false">IF(N20="","",IF(O20&lt;&gt;0,NA(),IF(AND(D20="進行",G20&lt;案件一覧!$B$3),1,0)))</f>
        <v/>
      </c>
      <c r="M20" s="1" t="str">
        <f aca="false">IF(N20="","",IF(O20&lt;&gt;0,NA(),IF(AND(NOT(OR(D20="受注",D20="失注")),C20=""),1,0)))</f>
        <v/>
      </c>
      <c r="N20" s="1" t="str">
        <f aca="false">IF(COUNTA(A20:J20)=0,"",IF(NOT(AND(ISTEXT(A20),LEN(A20)=8,EXACT(LEFT(A20,4),"OPP-"),ISNUMBER(FIND(MID(A20,5,1)&amp;"x","0x1x2x3x4x5x6x7x8x9x")),ISNUMBER(FIND(MID(A20,6,1)&amp;"x","0x1x2x3x4x5x6x7x8x9x")),ISNUMBER(FIND(MID(A20,7,1)&amp;"x","0x1x2x3x4x5x6x7x8x9x")),ISNUMBER(FIND(MID(A20,8,1)&amp;"x","0x1x2x3x4x5x6x7x8x9x")))),"案件IDはOPP-と半角数字4桁",IF(COUNTIFS($A$8:$A$57,A20)&gt;1,"案件IDが重複",IF(NOT(AND(ISTEXT(B20),LEN(B20)=8,EXACT(LEFT(B20,4),"CUS-"),ISNUMBER(FIND(MID(B20,5,1)&amp;"x","0x1x2x3x4x5x6x7x8x9x")),ISNUMBER(FIND(MID(B20,6,1)&amp;"x","0x1x2x3x4x5x6x7x8x9x")),ISNUMBER(FIND(MID(B20,7,1)&amp;"x","0x1x2x3x4x5x6x7x8x9x")),ISNUMBER(FIND(MID(B20,8,1)&amp;"x","0x1x2x3x4x5x6x7x8x9x")))),"顧客IDの形式を確認",IF(COUNTIFS(登録ID!$A$8:$A$57,B20)&lt;&gt;1,"顧客が未登録/重複",IF(AND(COUNTA(C20)&gt;0,NOT(AND(ISTEXT(C20),LEN(C20)=8,EXACT(LEFT(C20,4),"STF-"),ISNUMBER(FIND(MID(C20,5,1)&amp;"x","0x1x2x3x4x5x6x7x8x9x")),ISNUMBER(FIND(MID(C20,6,1)&amp;"x","0x1x2x3x4x5x6x7x8x9x")),ISNUMBER(FIND(MID(C20,7,1)&amp;"x","0x1x2x3x4x5x6x7x8x9x")),ISNUMBER(FIND(MID(C20,8,1)&amp;"x","0x1x2x3x4x5x6x7x8x9x"))))),"担当IDの形式を確認",IF(AND(COUNTA(C20)&gt;0,COUNTIFS(登録ID!$E$8:$E$27,C20)&lt;&gt;1),"担当が未登録/重複",IF(NOT(OR(D20="進行",D20="保留",D20="受注",D20="失注",D20="未確認")),"状況を確認",IF(AND(OR(D20="進行",D20="保留"),NOT(AND(AND(ISNUMBER(E20),E20&gt;=0,E20&lt;=1000000000,E20=INT(E20)),AND(ISNUMBER(F20),F20&gt;=0,F20&lt;=100,F20=INT(F20)),AND(ISNUMBER(G20),G20&gt;=43831,G20&lt;73051,G20=INT(G20))))),"進行/保留は見込額・確度・予定日が必須",IF(AND(COUNTA(E20)&gt;0,NOT(AND(ISNUMBER(E20),E20&gt;=0,E20&lt;=1000000000,E20=INT(E20)))),"見込額は0〜10億円の整数",IF(AND(COUNTA(F20)&gt;0,NOT(AND(ISNUMBER(F20),F20&gt;=0,F20&lt;=100,F20=INT(F20)))),"確度は0〜100の整数",IF(AND(COUNTA(G20)&gt;0,NOT(AND(ISNUMBER(G20),G20&gt;=43831,G20&lt;73051,G20=INT(G20)))),"予定日は時刻なしの日付",IF(AND(D20="受注",NOT(AND(ISNUMBER(H20),H20&gt;=0,H20&lt;=1000000000,H20=INT(H20)))),"受注額は0〜10億円の整数で必須",IF(AND(D20&lt;&gt;"受注",COUNTA(H20)&gt;0),"受注以外は受注額を空欄",IF(AND(OR(D20="受注",D20="失注"),NOT(AND(ISNUMBER(I20),I20&gt;=43831,I20&lt;73051,I20=INT(I20)))),"受注/失注は決着日が必須",IF(AND(NOT(OR(D20="受注",D20="失注")),COUNTA(I20)&gt;0),"未決着の決着日は空欄",IF(NOT(AND(ISNUMBER(J20),J20&gt;=43831,J20&lt;73051,J20=INT(J20))),"記録確認日は時刻なしの日付で必須",IF(J20&gt;案件一覧!$B$3,"確認日が基準日より後",IF(AND(OR(D20="受注",D20="失注"),I20&gt;J20),"決着日が記録確認日より後","確認済み")))))))))))))))))))</f>
        <v/>
      </c>
      <c r="O20" s="1" t="str">
        <f aca="false">IF(N20="","",IF(N20="確認済み",0,1))</f>
        <v/>
      </c>
      <c r="P20" s="1" t="str">
        <f aca="false">IF(N20="","",IF(NOT(AND(ISNUMBER(O20),O20=IF(N20="確認済み",0,1))),1,IF(O20&lt;&gt;0,0,IF(AND(IF(D20="進行",ISNUMBER(K20),ISTEXT(K20)),K20=IF(D20="進行",ROUND(E20*F20/100,0),""),ISNUMBER(L20),L20=IF(AND(D20="進行",G20&lt;案件一覧!$B$3),1,0),ISNUMBER(M20),M20=IF(AND(NOT(OR(D20="受注",D20="失注")),C20=""),1,0)),0,1))))</f>
        <v/>
      </c>
    </row>
    <row r="21" customFormat="false" ht="30" hidden="false" customHeight="true" outlineLevel="0" collapsed="false">
      <c r="A21" s="11"/>
      <c r="B21" s="12"/>
      <c r="C21" s="12"/>
      <c r="D21" s="13"/>
      <c r="E21" s="14"/>
      <c r="F21" s="15"/>
      <c r="G21" s="16"/>
      <c r="H21" s="14"/>
      <c r="I21" s="16"/>
      <c r="J21" s="16"/>
      <c r="K21" s="5" t="str">
        <f aca="false">IF(N21="","",IF(O21&lt;&gt;0,NA(),IF(D21="進行",ROUND(E21*F21/100,0),"")))</f>
        <v/>
      </c>
      <c r="L21" s="1" t="str">
        <f aca="false">IF(N21="","",IF(O21&lt;&gt;0,NA(),IF(AND(D21="進行",G21&lt;案件一覧!$B$3),1,0)))</f>
        <v/>
      </c>
      <c r="M21" s="1" t="str">
        <f aca="false">IF(N21="","",IF(O21&lt;&gt;0,NA(),IF(AND(NOT(OR(D21="受注",D21="失注")),C21=""),1,0)))</f>
        <v/>
      </c>
      <c r="N21" s="1" t="str">
        <f aca="false">IF(COUNTA(A21:J21)=0,"",IF(NOT(AND(ISTEXT(A21),LEN(A21)=8,EXACT(LEFT(A21,4),"OPP-"),ISNUMBER(FIND(MID(A21,5,1)&amp;"x","0x1x2x3x4x5x6x7x8x9x")),ISNUMBER(FIND(MID(A21,6,1)&amp;"x","0x1x2x3x4x5x6x7x8x9x")),ISNUMBER(FIND(MID(A21,7,1)&amp;"x","0x1x2x3x4x5x6x7x8x9x")),ISNUMBER(FIND(MID(A21,8,1)&amp;"x","0x1x2x3x4x5x6x7x8x9x")))),"案件IDはOPP-と半角数字4桁",IF(COUNTIFS($A$8:$A$57,A21)&gt;1,"案件IDが重複",IF(NOT(AND(ISTEXT(B21),LEN(B21)=8,EXACT(LEFT(B21,4),"CUS-"),ISNUMBER(FIND(MID(B21,5,1)&amp;"x","0x1x2x3x4x5x6x7x8x9x")),ISNUMBER(FIND(MID(B21,6,1)&amp;"x","0x1x2x3x4x5x6x7x8x9x")),ISNUMBER(FIND(MID(B21,7,1)&amp;"x","0x1x2x3x4x5x6x7x8x9x")),ISNUMBER(FIND(MID(B21,8,1)&amp;"x","0x1x2x3x4x5x6x7x8x9x")))),"顧客IDの形式を確認",IF(COUNTIFS(登録ID!$A$8:$A$57,B21)&lt;&gt;1,"顧客が未登録/重複",IF(AND(COUNTA(C21)&gt;0,NOT(AND(ISTEXT(C21),LEN(C21)=8,EXACT(LEFT(C21,4),"STF-"),ISNUMBER(FIND(MID(C21,5,1)&amp;"x","0x1x2x3x4x5x6x7x8x9x")),ISNUMBER(FIND(MID(C21,6,1)&amp;"x","0x1x2x3x4x5x6x7x8x9x")),ISNUMBER(FIND(MID(C21,7,1)&amp;"x","0x1x2x3x4x5x6x7x8x9x")),ISNUMBER(FIND(MID(C21,8,1)&amp;"x","0x1x2x3x4x5x6x7x8x9x"))))),"担当IDの形式を確認",IF(AND(COUNTA(C21)&gt;0,COUNTIFS(登録ID!$E$8:$E$27,C21)&lt;&gt;1),"担当が未登録/重複",IF(NOT(OR(D21="進行",D21="保留",D21="受注",D21="失注",D21="未確認")),"状況を確認",IF(AND(OR(D21="進行",D21="保留"),NOT(AND(AND(ISNUMBER(E21),E21&gt;=0,E21&lt;=1000000000,E21=INT(E21)),AND(ISNUMBER(F21),F21&gt;=0,F21&lt;=100,F21=INT(F21)),AND(ISNUMBER(G21),G21&gt;=43831,G21&lt;73051,G21=INT(G21))))),"進行/保留は見込額・確度・予定日が必須",IF(AND(COUNTA(E21)&gt;0,NOT(AND(ISNUMBER(E21),E21&gt;=0,E21&lt;=1000000000,E21=INT(E21)))),"見込額は0〜10億円の整数",IF(AND(COUNTA(F21)&gt;0,NOT(AND(ISNUMBER(F21),F21&gt;=0,F21&lt;=100,F21=INT(F21)))),"確度は0〜100の整数",IF(AND(COUNTA(G21)&gt;0,NOT(AND(ISNUMBER(G21),G21&gt;=43831,G21&lt;73051,G21=INT(G21)))),"予定日は時刻なしの日付",IF(AND(D21="受注",NOT(AND(ISNUMBER(H21),H21&gt;=0,H21&lt;=1000000000,H21=INT(H21)))),"受注額は0〜10億円の整数で必須",IF(AND(D21&lt;&gt;"受注",COUNTA(H21)&gt;0),"受注以外は受注額を空欄",IF(AND(OR(D21="受注",D21="失注"),NOT(AND(ISNUMBER(I21),I21&gt;=43831,I21&lt;73051,I21=INT(I21)))),"受注/失注は決着日が必須",IF(AND(NOT(OR(D21="受注",D21="失注")),COUNTA(I21)&gt;0),"未決着の決着日は空欄",IF(NOT(AND(ISNUMBER(J21),J21&gt;=43831,J21&lt;73051,J21=INT(J21))),"記録確認日は時刻なしの日付で必須",IF(J21&gt;案件一覧!$B$3,"確認日が基準日より後",IF(AND(OR(D21="受注",D21="失注"),I21&gt;J21),"決着日が記録確認日より後","確認済み")))))))))))))))))))</f>
        <v/>
      </c>
      <c r="O21" s="1" t="str">
        <f aca="false">IF(N21="","",IF(N21="確認済み",0,1))</f>
        <v/>
      </c>
      <c r="P21" s="1" t="str">
        <f aca="false">IF(N21="","",IF(NOT(AND(ISNUMBER(O21),O21=IF(N21="確認済み",0,1))),1,IF(O21&lt;&gt;0,0,IF(AND(IF(D21="進行",ISNUMBER(K21),ISTEXT(K21)),K21=IF(D21="進行",ROUND(E21*F21/100,0),""),ISNUMBER(L21),L21=IF(AND(D21="進行",G21&lt;案件一覧!$B$3),1,0),ISNUMBER(M21),M21=IF(AND(NOT(OR(D21="受注",D21="失注")),C21=""),1,0)),0,1))))</f>
        <v/>
      </c>
    </row>
    <row r="22" customFormat="false" ht="30" hidden="false" customHeight="true" outlineLevel="0" collapsed="false">
      <c r="A22" s="11"/>
      <c r="B22" s="12"/>
      <c r="C22" s="12"/>
      <c r="D22" s="13"/>
      <c r="E22" s="14"/>
      <c r="F22" s="15"/>
      <c r="G22" s="16"/>
      <c r="H22" s="14"/>
      <c r="I22" s="16"/>
      <c r="J22" s="16"/>
      <c r="K22" s="5" t="str">
        <f aca="false">IF(N22="","",IF(O22&lt;&gt;0,NA(),IF(D22="進行",ROUND(E22*F22/100,0),"")))</f>
        <v/>
      </c>
      <c r="L22" s="1" t="str">
        <f aca="false">IF(N22="","",IF(O22&lt;&gt;0,NA(),IF(AND(D22="進行",G22&lt;案件一覧!$B$3),1,0)))</f>
        <v/>
      </c>
      <c r="M22" s="1" t="str">
        <f aca="false">IF(N22="","",IF(O22&lt;&gt;0,NA(),IF(AND(NOT(OR(D22="受注",D22="失注")),C22=""),1,0)))</f>
        <v/>
      </c>
      <c r="N22" s="1" t="str">
        <f aca="false">IF(COUNTA(A22:J22)=0,"",IF(NOT(AND(ISTEXT(A22),LEN(A22)=8,EXACT(LEFT(A22,4),"OPP-"),ISNUMBER(FIND(MID(A22,5,1)&amp;"x","0x1x2x3x4x5x6x7x8x9x")),ISNUMBER(FIND(MID(A22,6,1)&amp;"x","0x1x2x3x4x5x6x7x8x9x")),ISNUMBER(FIND(MID(A22,7,1)&amp;"x","0x1x2x3x4x5x6x7x8x9x")),ISNUMBER(FIND(MID(A22,8,1)&amp;"x","0x1x2x3x4x5x6x7x8x9x")))),"案件IDはOPP-と半角数字4桁",IF(COUNTIFS($A$8:$A$57,A22)&gt;1,"案件IDが重複",IF(NOT(AND(ISTEXT(B22),LEN(B22)=8,EXACT(LEFT(B22,4),"CUS-"),ISNUMBER(FIND(MID(B22,5,1)&amp;"x","0x1x2x3x4x5x6x7x8x9x")),ISNUMBER(FIND(MID(B22,6,1)&amp;"x","0x1x2x3x4x5x6x7x8x9x")),ISNUMBER(FIND(MID(B22,7,1)&amp;"x","0x1x2x3x4x5x6x7x8x9x")),ISNUMBER(FIND(MID(B22,8,1)&amp;"x","0x1x2x3x4x5x6x7x8x9x")))),"顧客IDの形式を確認",IF(COUNTIFS(登録ID!$A$8:$A$57,B22)&lt;&gt;1,"顧客が未登録/重複",IF(AND(COUNTA(C22)&gt;0,NOT(AND(ISTEXT(C22),LEN(C22)=8,EXACT(LEFT(C22,4),"STF-"),ISNUMBER(FIND(MID(C22,5,1)&amp;"x","0x1x2x3x4x5x6x7x8x9x")),ISNUMBER(FIND(MID(C22,6,1)&amp;"x","0x1x2x3x4x5x6x7x8x9x")),ISNUMBER(FIND(MID(C22,7,1)&amp;"x","0x1x2x3x4x5x6x7x8x9x")),ISNUMBER(FIND(MID(C22,8,1)&amp;"x","0x1x2x3x4x5x6x7x8x9x"))))),"担当IDの形式を確認",IF(AND(COUNTA(C22)&gt;0,COUNTIFS(登録ID!$E$8:$E$27,C22)&lt;&gt;1),"担当が未登録/重複",IF(NOT(OR(D22="進行",D22="保留",D22="受注",D22="失注",D22="未確認")),"状況を確認",IF(AND(OR(D22="進行",D22="保留"),NOT(AND(AND(ISNUMBER(E22),E22&gt;=0,E22&lt;=1000000000,E22=INT(E22)),AND(ISNUMBER(F22),F22&gt;=0,F22&lt;=100,F22=INT(F22)),AND(ISNUMBER(G22),G22&gt;=43831,G22&lt;73051,G22=INT(G22))))),"進行/保留は見込額・確度・予定日が必須",IF(AND(COUNTA(E22)&gt;0,NOT(AND(ISNUMBER(E22),E22&gt;=0,E22&lt;=1000000000,E22=INT(E22)))),"見込額は0〜10億円の整数",IF(AND(COUNTA(F22)&gt;0,NOT(AND(ISNUMBER(F22),F22&gt;=0,F22&lt;=100,F22=INT(F22)))),"確度は0〜100の整数",IF(AND(COUNTA(G22)&gt;0,NOT(AND(ISNUMBER(G22),G22&gt;=43831,G22&lt;73051,G22=INT(G22)))),"予定日は時刻なしの日付",IF(AND(D22="受注",NOT(AND(ISNUMBER(H22),H22&gt;=0,H22&lt;=1000000000,H22=INT(H22)))),"受注額は0〜10億円の整数で必須",IF(AND(D22&lt;&gt;"受注",COUNTA(H22)&gt;0),"受注以外は受注額を空欄",IF(AND(OR(D22="受注",D22="失注"),NOT(AND(ISNUMBER(I22),I22&gt;=43831,I22&lt;73051,I22=INT(I22)))),"受注/失注は決着日が必須",IF(AND(NOT(OR(D22="受注",D22="失注")),COUNTA(I22)&gt;0),"未決着の決着日は空欄",IF(NOT(AND(ISNUMBER(J22),J22&gt;=43831,J22&lt;73051,J22=INT(J22))),"記録確認日は時刻なしの日付で必須",IF(J22&gt;案件一覧!$B$3,"確認日が基準日より後",IF(AND(OR(D22="受注",D22="失注"),I22&gt;J22),"決着日が記録確認日より後","確認済み")))))))))))))))))))</f>
        <v/>
      </c>
      <c r="O22" s="1" t="str">
        <f aca="false">IF(N22="","",IF(N22="確認済み",0,1))</f>
        <v/>
      </c>
      <c r="P22" s="1" t="str">
        <f aca="false">IF(N22="","",IF(NOT(AND(ISNUMBER(O22),O22=IF(N22="確認済み",0,1))),1,IF(O22&lt;&gt;0,0,IF(AND(IF(D22="進行",ISNUMBER(K22),ISTEXT(K22)),K22=IF(D22="進行",ROUND(E22*F22/100,0),""),ISNUMBER(L22),L22=IF(AND(D22="進行",G22&lt;案件一覧!$B$3),1,0),ISNUMBER(M22),M22=IF(AND(NOT(OR(D22="受注",D22="失注")),C22=""),1,0)),0,1))))</f>
        <v/>
      </c>
    </row>
    <row r="23" customFormat="false" ht="30" hidden="false" customHeight="true" outlineLevel="0" collapsed="false">
      <c r="A23" s="11"/>
      <c r="B23" s="12"/>
      <c r="C23" s="12"/>
      <c r="D23" s="13"/>
      <c r="E23" s="14"/>
      <c r="F23" s="15"/>
      <c r="G23" s="16"/>
      <c r="H23" s="14"/>
      <c r="I23" s="16"/>
      <c r="J23" s="16"/>
      <c r="K23" s="5" t="str">
        <f aca="false">IF(N23="","",IF(O23&lt;&gt;0,NA(),IF(D23="進行",ROUND(E23*F23/100,0),"")))</f>
        <v/>
      </c>
      <c r="L23" s="1" t="str">
        <f aca="false">IF(N23="","",IF(O23&lt;&gt;0,NA(),IF(AND(D23="進行",G23&lt;案件一覧!$B$3),1,0)))</f>
        <v/>
      </c>
      <c r="M23" s="1" t="str">
        <f aca="false">IF(N23="","",IF(O23&lt;&gt;0,NA(),IF(AND(NOT(OR(D23="受注",D23="失注")),C23=""),1,0)))</f>
        <v/>
      </c>
      <c r="N23" s="1" t="str">
        <f aca="false">IF(COUNTA(A23:J23)=0,"",IF(NOT(AND(ISTEXT(A23),LEN(A23)=8,EXACT(LEFT(A23,4),"OPP-"),ISNUMBER(FIND(MID(A23,5,1)&amp;"x","0x1x2x3x4x5x6x7x8x9x")),ISNUMBER(FIND(MID(A23,6,1)&amp;"x","0x1x2x3x4x5x6x7x8x9x")),ISNUMBER(FIND(MID(A23,7,1)&amp;"x","0x1x2x3x4x5x6x7x8x9x")),ISNUMBER(FIND(MID(A23,8,1)&amp;"x","0x1x2x3x4x5x6x7x8x9x")))),"案件IDはOPP-と半角数字4桁",IF(COUNTIFS($A$8:$A$57,A23)&gt;1,"案件IDが重複",IF(NOT(AND(ISTEXT(B23),LEN(B23)=8,EXACT(LEFT(B23,4),"CUS-"),ISNUMBER(FIND(MID(B23,5,1)&amp;"x","0x1x2x3x4x5x6x7x8x9x")),ISNUMBER(FIND(MID(B23,6,1)&amp;"x","0x1x2x3x4x5x6x7x8x9x")),ISNUMBER(FIND(MID(B23,7,1)&amp;"x","0x1x2x3x4x5x6x7x8x9x")),ISNUMBER(FIND(MID(B23,8,1)&amp;"x","0x1x2x3x4x5x6x7x8x9x")))),"顧客IDの形式を確認",IF(COUNTIFS(登録ID!$A$8:$A$57,B23)&lt;&gt;1,"顧客が未登録/重複",IF(AND(COUNTA(C23)&gt;0,NOT(AND(ISTEXT(C23),LEN(C23)=8,EXACT(LEFT(C23,4),"STF-"),ISNUMBER(FIND(MID(C23,5,1)&amp;"x","0x1x2x3x4x5x6x7x8x9x")),ISNUMBER(FIND(MID(C23,6,1)&amp;"x","0x1x2x3x4x5x6x7x8x9x")),ISNUMBER(FIND(MID(C23,7,1)&amp;"x","0x1x2x3x4x5x6x7x8x9x")),ISNUMBER(FIND(MID(C23,8,1)&amp;"x","0x1x2x3x4x5x6x7x8x9x"))))),"担当IDの形式を確認",IF(AND(COUNTA(C23)&gt;0,COUNTIFS(登録ID!$E$8:$E$27,C23)&lt;&gt;1),"担当が未登録/重複",IF(NOT(OR(D23="進行",D23="保留",D23="受注",D23="失注",D23="未確認")),"状況を確認",IF(AND(OR(D23="進行",D23="保留"),NOT(AND(AND(ISNUMBER(E23),E23&gt;=0,E23&lt;=1000000000,E23=INT(E23)),AND(ISNUMBER(F23),F23&gt;=0,F23&lt;=100,F23=INT(F23)),AND(ISNUMBER(G23),G23&gt;=43831,G23&lt;73051,G23=INT(G23))))),"進行/保留は見込額・確度・予定日が必須",IF(AND(COUNTA(E23)&gt;0,NOT(AND(ISNUMBER(E23),E23&gt;=0,E23&lt;=1000000000,E23=INT(E23)))),"見込額は0〜10億円の整数",IF(AND(COUNTA(F23)&gt;0,NOT(AND(ISNUMBER(F23),F23&gt;=0,F23&lt;=100,F23=INT(F23)))),"確度は0〜100の整数",IF(AND(COUNTA(G23)&gt;0,NOT(AND(ISNUMBER(G23),G23&gt;=43831,G23&lt;73051,G23=INT(G23)))),"予定日は時刻なしの日付",IF(AND(D23="受注",NOT(AND(ISNUMBER(H23),H23&gt;=0,H23&lt;=1000000000,H23=INT(H23)))),"受注額は0〜10億円の整数で必須",IF(AND(D23&lt;&gt;"受注",COUNTA(H23)&gt;0),"受注以外は受注額を空欄",IF(AND(OR(D23="受注",D23="失注"),NOT(AND(ISNUMBER(I23),I23&gt;=43831,I23&lt;73051,I23=INT(I23)))),"受注/失注は決着日が必須",IF(AND(NOT(OR(D23="受注",D23="失注")),COUNTA(I23)&gt;0),"未決着の決着日は空欄",IF(NOT(AND(ISNUMBER(J23),J23&gt;=43831,J23&lt;73051,J23=INT(J23))),"記録確認日は時刻なしの日付で必須",IF(J23&gt;案件一覧!$B$3,"確認日が基準日より後",IF(AND(OR(D23="受注",D23="失注"),I23&gt;J23),"決着日が記録確認日より後","確認済み")))))))))))))))))))</f>
        <v/>
      </c>
      <c r="O23" s="1" t="str">
        <f aca="false">IF(N23="","",IF(N23="確認済み",0,1))</f>
        <v/>
      </c>
      <c r="P23" s="1" t="str">
        <f aca="false">IF(N23="","",IF(NOT(AND(ISNUMBER(O23),O23=IF(N23="確認済み",0,1))),1,IF(O23&lt;&gt;0,0,IF(AND(IF(D23="進行",ISNUMBER(K23),ISTEXT(K23)),K23=IF(D23="進行",ROUND(E23*F23/100,0),""),ISNUMBER(L23),L23=IF(AND(D23="進行",G23&lt;案件一覧!$B$3),1,0),ISNUMBER(M23),M23=IF(AND(NOT(OR(D23="受注",D23="失注")),C23=""),1,0)),0,1))))</f>
        <v/>
      </c>
    </row>
    <row r="24" customFormat="false" ht="30" hidden="false" customHeight="true" outlineLevel="0" collapsed="false">
      <c r="A24" s="11"/>
      <c r="B24" s="12"/>
      <c r="C24" s="12"/>
      <c r="D24" s="13"/>
      <c r="E24" s="14"/>
      <c r="F24" s="15"/>
      <c r="G24" s="16"/>
      <c r="H24" s="14"/>
      <c r="I24" s="16"/>
      <c r="J24" s="16"/>
      <c r="K24" s="5" t="str">
        <f aca="false">IF(N24="","",IF(O24&lt;&gt;0,NA(),IF(D24="進行",ROUND(E24*F24/100,0),"")))</f>
        <v/>
      </c>
      <c r="L24" s="1" t="str">
        <f aca="false">IF(N24="","",IF(O24&lt;&gt;0,NA(),IF(AND(D24="進行",G24&lt;案件一覧!$B$3),1,0)))</f>
        <v/>
      </c>
      <c r="M24" s="1" t="str">
        <f aca="false">IF(N24="","",IF(O24&lt;&gt;0,NA(),IF(AND(NOT(OR(D24="受注",D24="失注")),C24=""),1,0)))</f>
        <v/>
      </c>
      <c r="N24" s="1" t="str">
        <f aca="false">IF(COUNTA(A24:J24)=0,"",IF(NOT(AND(ISTEXT(A24),LEN(A24)=8,EXACT(LEFT(A24,4),"OPP-"),ISNUMBER(FIND(MID(A24,5,1)&amp;"x","0x1x2x3x4x5x6x7x8x9x")),ISNUMBER(FIND(MID(A24,6,1)&amp;"x","0x1x2x3x4x5x6x7x8x9x")),ISNUMBER(FIND(MID(A24,7,1)&amp;"x","0x1x2x3x4x5x6x7x8x9x")),ISNUMBER(FIND(MID(A24,8,1)&amp;"x","0x1x2x3x4x5x6x7x8x9x")))),"案件IDはOPP-と半角数字4桁",IF(COUNTIFS($A$8:$A$57,A24)&gt;1,"案件IDが重複",IF(NOT(AND(ISTEXT(B24),LEN(B24)=8,EXACT(LEFT(B24,4),"CUS-"),ISNUMBER(FIND(MID(B24,5,1)&amp;"x","0x1x2x3x4x5x6x7x8x9x")),ISNUMBER(FIND(MID(B24,6,1)&amp;"x","0x1x2x3x4x5x6x7x8x9x")),ISNUMBER(FIND(MID(B24,7,1)&amp;"x","0x1x2x3x4x5x6x7x8x9x")),ISNUMBER(FIND(MID(B24,8,1)&amp;"x","0x1x2x3x4x5x6x7x8x9x")))),"顧客IDの形式を確認",IF(COUNTIFS(登録ID!$A$8:$A$57,B24)&lt;&gt;1,"顧客が未登録/重複",IF(AND(COUNTA(C24)&gt;0,NOT(AND(ISTEXT(C24),LEN(C24)=8,EXACT(LEFT(C24,4),"STF-"),ISNUMBER(FIND(MID(C24,5,1)&amp;"x","0x1x2x3x4x5x6x7x8x9x")),ISNUMBER(FIND(MID(C24,6,1)&amp;"x","0x1x2x3x4x5x6x7x8x9x")),ISNUMBER(FIND(MID(C24,7,1)&amp;"x","0x1x2x3x4x5x6x7x8x9x")),ISNUMBER(FIND(MID(C24,8,1)&amp;"x","0x1x2x3x4x5x6x7x8x9x"))))),"担当IDの形式を確認",IF(AND(COUNTA(C24)&gt;0,COUNTIFS(登録ID!$E$8:$E$27,C24)&lt;&gt;1),"担当が未登録/重複",IF(NOT(OR(D24="進行",D24="保留",D24="受注",D24="失注",D24="未確認")),"状況を確認",IF(AND(OR(D24="進行",D24="保留"),NOT(AND(AND(ISNUMBER(E24),E24&gt;=0,E24&lt;=1000000000,E24=INT(E24)),AND(ISNUMBER(F24),F24&gt;=0,F24&lt;=100,F24=INT(F24)),AND(ISNUMBER(G24),G24&gt;=43831,G24&lt;73051,G24=INT(G24))))),"進行/保留は見込額・確度・予定日が必須",IF(AND(COUNTA(E24)&gt;0,NOT(AND(ISNUMBER(E24),E24&gt;=0,E24&lt;=1000000000,E24=INT(E24)))),"見込額は0〜10億円の整数",IF(AND(COUNTA(F24)&gt;0,NOT(AND(ISNUMBER(F24),F24&gt;=0,F24&lt;=100,F24=INT(F24)))),"確度は0〜100の整数",IF(AND(COUNTA(G24)&gt;0,NOT(AND(ISNUMBER(G24),G24&gt;=43831,G24&lt;73051,G24=INT(G24)))),"予定日は時刻なしの日付",IF(AND(D24="受注",NOT(AND(ISNUMBER(H24),H24&gt;=0,H24&lt;=1000000000,H24=INT(H24)))),"受注額は0〜10億円の整数で必須",IF(AND(D24&lt;&gt;"受注",COUNTA(H24)&gt;0),"受注以外は受注額を空欄",IF(AND(OR(D24="受注",D24="失注"),NOT(AND(ISNUMBER(I24),I24&gt;=43831,I24&lt;73051,I24=INT(I24)))),"受注/失注は決着日が必須",IF(AND(NOT(OR(D24="受注",D24="失注")),COUNTA(I24)&gt;0),"未決着の決着日は空欄",IF(NOT(AND(ISNUMBER(J24),J24&gt;=43831,J24&lt;73051,J24=INT(J24))),"記録確認日は時刻なしの日付で必須",IF(J24&gt;案件一覧!$B$3,"確認日が基準日より後",IF(AND(OR(D24="受注",D24="失注"),I24&gt;J24),"決着日が記録確認日より後","確認済み")))))))))))))))))))</f>
        <v/>
      </c>
      <c r="O24" s="1" t="str">
        <f aca="false">IF(N24="","",IF(N24="確認済み",0,1))</f>
        <v/>
      </c>
      <c r="P24" s="1" t="str">
        <f aca="false">IF(N24="","",IF(NOT(AND(ISNUMBER(O24),O24=IF(N24="確認済み",0,1))),1,IF(O24&lt;&gt;0,0,IF(AND(IF(D24="進行",ISNUMBER(K24),ISTEXT(K24)),K24=IF(D24="進行",ROUND(E24*F24/100,0),""),ISNUMBER(L24),L24=IF(AND(D24="進行",G24&lt;案件一覧!$B$3),1,0),ISNUMBER(M24),M24=IF(AND(NOT(OR(D24="受注",D24="失注")),C24=""),1,0)),0,1))))</f>
        <v/>
      </c>
    </row>
    <row r="25" customFormat="false" ht="30" hidden="false" customHeight="true" outlineLevel="0" collapsed="false">
      <c r="A25" s="11"/>
      <c r="B25" s="12"/>
      <c r="C25" s="12"/>
      <c r="D25" s="13"/>
      <c r="E25" s="14"/>
      <c r="F25" s="15"/>
      <c r="G25" s="16"/>
      <c r="H25" s="14"/>
      <c r="I25" s="16"/>
      <c r="J25" s="16"/>
      <c r="K25" s="5" t="str">
        <f aca="false">IF(N25="","",IF(O25&lt;&gt;0,NA(),IF(D25="進行",ROUND(E25*F25/100,0),"")))</f>
        <v/>
      </c>
      <c r="L25" s="1" t="str">
        <f aca="false">IF(N25="","",IF(O25&lt;&gt;0,NA(),IF(AND(D25="進行",G25&lt;案件一覧!$B$3),1,0)))</f>
        <v/>
      </c>
      <c r="M25" s="1" t="str">
        <f aca="false">IF(N25="","",IF(O25&lt;&gt;0,NA(),IF(AND(NOT(OR(D25="受注",D25="失注")),C25=""),1,0)))</f>
        <v/>
      </c>
      <c r="N25" s="1" t="str">
        <f aca="false">IF(COUNTA(A25:J25)=0,"",IF(NOT(AND(ISTEXT(A25),LEN(A25)=8,EXACT(LEFT(A25,4),"OPP-"),ISNUMBER(FIND(MID(A25,5,1)&amp;"x","0x1x2x3x4x5x6x7x8x9x")),ISNUMBER(FIND(MID(A25,6,1)&amp;"x","0x1x2x3x4x5x6x7x8x9x")),ISNUMBER(FIND(MID(A25,7,1)&amp;"x","0x1x2x3x4x5x6x7x8x9x")),ISNUMBER(FIND(MID(A25,8,1)&amp;"x","0x1x2x3x4x5x6x7x8x9x")))),"案件IDはOPP-と半角数字4桁",IF(COUNTIFS($A$8:$A$57,A25)&gt;1,"案件IDが重複",IF(NOT(AND(ISTEXT(B25),LEN(B25)=8,EXACT(LEFT(B25,4),"CUS-"),ISNUMBER(FIND(MID(B25,5,1)&amp;"x","0x1x2x3x4x5x6x7x8x9x")),ISNUMBER(FIND(MID(B25,6,1)&amp;"x","0x1x2x3x4x5x6x7x8x9x")),ISNUMBER(FIND(MID(B25,7,1)&amp;"x","0x1x2x3x4x5x6x7x8x9x")),ISNUMBER(FIND(MID(B25,8,1)&amp;"x","0x1x2x3x4x5x6x7x8x9x")))),"顧客IDの形式を確認",IF(COUNTIFS(登録ID!$A$8:$A$57,B25)&lt;&gt;1,"顧客が未登録/重複",IF(AND(COUNTA(C25)&gt;0,NOT(AND(ISTEXT(C25),LEN(C25)=8,EXACT(LEFT(C25,4),"STF-"),ISNUMBER(FIND(MID(C25,5,1)&amp;"x","0x1x2x3x4x5x6x7x8x9x")),ISNUMBER(FIND(MID(C25,6,1)&amp;"x","0x1x2x3x4x5x6x7x8x9x")),ISNUMBER(FIND(MID(C25,7,1)&amp;"x","0x1x2x3x4x5x6x7x8x9x")),ISNUMBER(FIND(MID(C25,8,1)&amp;"x","0x1x2x3x4x5x6x7x8x9x"))))),"担当IDの形式を確認",IF(AND(COUNTA(C25)&gt;0,COUNTIFS(登録ID!$E$8:$E$27,C25)&lt;&gt;1),"担当が未登録/重複",IF(NOT(OR(D25="進行",D25="保留",D25="受注",D25="失注",D25="未確認")),"状況を確認",IF(AND(OR(D25="進行",D25="保留"),NOT(AND(AND(ISNUMBER(E25),E25&gt;=0,E25&lt;=1000000000,E25=INT(E25)),AND(ISNUMBER(F25),F25&gt;=0,F25&lt;=100,F25=INT(F25)),AND(ISNUMBER(G25),G25&gt;=43831,G25&lt;73051,G25=INT(G25))))),"進行/保留は見込額・確度・予定日が必須",IF(AND(COUNTA(E25)&gt;0,NOT(AND(ISNUMBER(E25),E25&gt;=0,E25&lt;=1000000000,E25=INT(E25)))),"見込額は0〜10億円の整数",IF(AND(COUNTA(F25)&gt;0,NOT(AND(ISNUMBER(F25),F25&gt;=0,F25&lt;=100,F25=INT(F25)))),"確度は0〜100の整数",IF(AND(COUNTA(G25)&gt;0,NOT(AND(ISNUMBER(G25),G25&gt;=43831,G25&lt;73051,G25=INT(G25)))),"予定日は時刻なしの日付",IF(AND(D25="受注",NOT(AND(ISNUMBER(H25),H25&gt;=0,H25&lt;=1000000000,H25=INT(H25)))),"受注額は0〜10億円の整数で必須",IF(AND(D25&lt;&gt;"受注",COUNTA(H25)&gt;0),"受注以外は受注額を空欄",IF(AND(OR(D25="受注",D25="失注"),NOT(AND(ISNUMBER(I25),I25&gt;=43831,I25&lt;73051,I25=INT(I25)))),"受注/失注は決着日が必須",IF(AND(NOT(OR(D25="受注",D25="失注")),COUNTA(I25)&gt;0),"未決着の決着日は空欄",IF(NOT(AND(ISNUMBER(J25),J25&gt;=43831,J25&lt;73051,J25=INT(J25))),"記録確認日は時刻なしの日付で必須",IF(J25&gt;案件一覧!$B$3,"確認日が基準日より後",IF(AND(OR(D25="受注",D25="失注"),I25&gt;J25),"決着日が記録確認日より後","確認済み")))))))))))))))))))</f>
        <v/>
      </c>
      <c r="O25" s="1" t="str">
        <f aca="false">IF(N25="","",IF(N25="確認済み",0,1))</f>
        <v/>
      </c>
      <c r="P25" s="1" t="str">
        <f aca="false">IF(N25="","",IF(NOT(AND(ISNUMBER(O25),O25=IF(N25="確認済み",0,1))),1,IF(O25&lt;&gt;0,0,IF(AND(IF(D25="進行",ISNUMBER(K25),ISTEXT(K25)),K25=IF(D25="進行",ROUND(E25*F25/100,0),""),ISNUMBER(L25),L25=IF(AND(D25="進行",G25&lt;案件一覧!$B$3),1,0),ISNUMBER(M25),M25=IF(AND(NOT(OR(D25="受注",D25="失注")),C25=""),1,0)),0,1))))</f>
        <v/>
      </c>
    </row>
    <row r="26" customFormat="false" ht="30" hidden="false" customHeight="true" outlineLevel="0" collapsed="false">
      <c r="A26" s="11"/>
      <c r="B26" s="12"/>
      <c r="C26" s="12"/>
      <c r="D26" s="13"/>
      <c r="E26" s="14"/>
      <c r="F26" s="15"/>
      <c r="G26" s="16"/>
      <c r="H26" s="14"/>
      <c r="I26" s="16"/>
      <c r="J26" s="16"/>
      <c r="K26" s="5" t="str">
        <f aca="false">IF(N26="","",IF(O26&lt;&gt;0,NA(),IF(D26="進行",ROUND(E26*F26/100,0),"")))</f>
        <v/>
      </c>
      <c r="L26" s="1" t="str">
        <f aca="false">IF(N26="","",IF(O26&lt;&gt;0,NA(),IF(AND(D26="進行",G26&lt;案件一覧!$B$3),1,0)))</f>
        <v/>
      </c>
      <c r="M26" s="1" t="str">
        <f aca="false">IF(N26="","",IF(O26&lt;&gt;0,NA(),IF(AND(NOT(OR(D26="受注",D26="失注")),C26=""),1,0)))</f>
        <v/>
      </c>
      <c r="N26" s="1" t="str">
        <f aca="false">IF(COUNTA(A26:J26)=0,"",IF(NOT(AND(ISTEXT(A26),LEN(A26)=8,EXACT(LEFT(A26,4),"OPP-"),ISNUMBER(FIND(MID(A26,5,1)&amp;"x","0x1x2x3x4x5x6x7x8x9x")),ISNUMBER(FIND(MID(A26,6,1)&amp;"x","0x1x2x3x4x5x6x7x8x9x")),ISNUMBER(FIND(MID(A26,7,1)&amp;"x","0x1x2x3x4x5x6x7x8x9x")),ISNUMBER(FIND(MID(A26,8,1)&amp;"x","0x1x2x3x4x5x6x7x8x9x")))),"案件IDはOPP-と半角数字4桁",IF(COUNTIFS($A$8:$A$57,A26)&gt;1,"案件IDが重複",IF(NOT(AND(ISTEXT(B26),LEN(B26)=8,EXACT(LEFT(B26,4),"CUS-"),ISNUMBER(FIND(MID(B26,5,1)&amp;"x","0x1x2x3x4x5x6x7x8x9x")),ISNUMBER(FIND(MID(B26,6,1)&amp;"x","0x1x2x3x4x5x6x7x8x9x")),ISNUMBER(FIND(MID(B26,7,1)&amp;"x","0x1x2x3x4x5x6x7x8x9x")),ISNUMBER(FIND(MID(B26,8,1)&amp;"x","0x1x2x3x4x5x6x7x8x9x")))),"顧客IDの形式を確認",IF(COUNTIFS(登録ID!$A$8:$A$57,B26)&lt;&gt;1,"顧客が未登録/重複",IF(AND(COUNTA(C26)&gt;0,NOT(AND(ISTEXT(C26),LEN(C26)=8,EXACT(LEFT(C26,4),"STF-"),ISNUMBER(FIND(MID(C26,5,1)&amp;"x","0x1x2x3x4x5x6x7x8x9x")),ISNUMBER(FIND(MID(C26,6,1)&amp;"x","0x1x2x3x4x5x6x7x8x9x")),ISNUMBER(FIND(MID(C26,7,1)&amp;"x","0x1x2x3x4x5x6x7x8x9x")),ISNUMBER(FIND(MID(C26,8,1)&amp;"x","0x1x2x3x4x5x6x7x8x9x"))))),"担当IDの形式を確認",IF(AND(COUNTA(C26)&gt;0,COUNTIFS(登録ID!$E$8:$E$27,C26)&lt;&gt;1),"担当が未登録/重複",IF(NOT(OR(D26="進行",D26="保留",D26="受注",D26="失注",D26="未確認")),"状況を確認",IF(AND(OR(D26="進行",D26="保留"),NOT(AND(AND(ISNUMBER(E26),E26&gt;=0,E26&lt;=1000000000,E26=INT(E26)),AND(ISNUMBER(F26),F26&gt;=0,F26&lt;=100,F26=INT(F26)),AND(ISNUMBER(G26),G26&gt;=43831,G26&lt;73051,G26=INT(G26))))),"進行/保留は見込額・確度・予定日が必須",IF(AND(COUNTA(E26)&gt;0,NOT(AND(ISNUMBER(E26),E26&gt;=0,E26&lt;=1000000000,E26=INT(E26)))),"見込額は0〜10億円の整数",IF(AND(COUNTA(F26)&gt;0,NOT(AND(ISNUMBER(F26),F26&gt;=0,F26&lt;=100,F26=INT(F26)))),"確度は0〜100の整数",IF(AND(COUNTA(G26)&gt;0,NOT(AND(ISNUMBER(G26),G26&gt;=43831,G26&lt;73051,G26=INT(G26)))),"予定日は時刻なしの日付",IF(AND(D26="受注",NOT(AND(ISNUMBER(H26),H26&gt;=0,H26&lt;=1000000000,H26=INT(H26)))),"受注額は0〜10億円の整数で必須",IF(AND(D26&lt;&gt;"受注",COUNTA(H26)&gt;0),"受注以外は受注額を空欄",IF(AND(OR(D26="受注",D26="失注"),NOT(AND(ISNUMBER(I26),I26&gt;=43831,I26&lt;73051,I26=INT(I26)))),"受注/失注は決着日が必須",IF(AND(NOT(OR(D26="受注",D26="失注")),COUNTA(I26)&gt;0),"未決着の決着日は空欄",IF(NOT(AND(ISNUMBER(J26),J26&gt;=43831,J26&lt;73051,J26=INT(J26))),"記録確認日は時刻なしの日付で必須",IF(J26&gt;案件一覧!$B$3,"確認日が基準日より後",IF(AND(OR(D26="受注",D26="失注"),I26&gt;J26),"決着日が記録確認日より後","確認済み")))))))))))))))))))</f>
        <v/>
      </c>
      <c r="O26" s="1" t="str">
        <f aca="false">IF(N26="","",IF(N26="確認済み",0,1))</f>
        <v/>
      </c>
      <c r="P26" s="1" t="str">
        <f aca="false">IF(N26="","",IF(NOT(AND(ISNUMBER(O26),O26=IF(N26="確認済み",0,1))),1,IF(O26&lt;&gt;0,0,IF(AND(IF(D26="進行",ISNUMBER(K26),ISTEXT(K26)),K26=IF(D26="進行",ROUND(E26*F26/100,0),""),ISNUMBER(L26),L26=IF(AND(D26="進行",G26&lt;案件一覧!$B$3),1,0),ISNUMBER(M26),M26=IF(AND(NOT(OR(D26="受注",D26="失注")),C26=""),1,0)),0,1))))</f>
        <v/>
      </c>
    </row>
    <row r="27" customFormat="false" ht="30" hidden="false" customHeight="true" outlineLevel="0" collapsed="false">
      <c r="A27" s="11"/>
      <c r="B27" s="12"/>
      <c r="C27" s="12"/>
      <c r="D27" s="13"/>
      <c r="E27" s="14"/>
      <c r="F27" s="15"/>
      <c r="G27" s="16"/>
      <c r="H27" s="14"/>
      <c r="I27" s="16"/>
      <c r="J27" s="16"/>
      <c r="K27" s="5" t="str">
        <f aca="false">IF(N27="","",IF(O27&lt;&gt;0,NA(),IF(D27="進行",ROUND(E27*F27/100,0),"")))</f>
        <v/>
      </c>
      <c r="L27" s="1" t="str">
        <f aca="false">IF(N27="","",IF(O27&lt;&gt;0,NA(),IF(AND(D27="進行",G27&lt;案件一覧!$B$3),1,0)))</f>
        <v/>
      </c>
      <c r="M27" s="1" t="str">
        <f aca="false">IF(N27="","",IF(O27&lt;&gt;0,NA(),IF(AND(NOT(OR(D27="受注",D27="失注")),C27=""),1,0)))</f>
        <v/>
      </c>
      <c r="N27" s="1" t="str">
        <f aca="false">IF(COUNTA(A27:J27)=0,"",IF(NOT(AND(ISTEXT(A27),LEN(A27)=8,EXACT(LEFT(A27,4),"OPP-"),ISNUMBER(FIND(MID(A27,5,1)&amp;"x","0x1x2x3x4x5x6x7x8x9x")),ISNUMBER(FIND(MID(A27,6,1)&amp;"x","0x1x2x3x4x5x6x7x8x9x")),ISNUMBER(FIND(MID(A27,7,1)&amp;"x","0x1x2x3x4x5x6x7x8x9x")),ISNUMBER(FIND(MID(A27,8,1)&amp;"x","0x1x2x3x4x5x6x7x8x9x")))),"案件IDはOPP-と半角数字4桁",IF(COUNTIFS($A$8:$A$57,A27)&gt;1,"案件IDが重複",IF(NOT(AND(ISTEXT(B27),LEN(B27)=8,EXACT(LEFT(B27,4),"CUS-"),ISNUMBER(FIND(MID(B27,5,1)&amp;"x","0x1x2x3x4x5x6x7x8x9x")),ISNUMBER(FIND(MID(B27,6,1)&amp;"x","0x1x2x3x4x5x6x7x8x9x")),ISNUMBER(FIND(MID(B27,7,1)&amp;"x","0x1x2x3x4x5x6x7x8x9x")),ISNUMBER(FIND(MID(B27,8,1)&amp;"x","0x1x2x3x4x5x6x7x8x9x")))),"顧客IDの形式を確認",IF(COUNTIFS(登録ID!$A$8:$A$57,B27)&lt;&gt;1,"顧客が未登録/重複",IF(AND(COUNTA(C27)&gt;0,NOT(AND(ISTEXT(C27),LEN(C27)=8,EXACT(LEFT(C27,4),"STF-"),ISNUMBER(FIND(MID(C27,5,1)&amp;"x","0x1x2x3x4x5x6x7x8x9x")),ISNUMBER(FIND(MID(C27,6,1)&amp;"x","0x1x2x3x4x5x6x7x8x9x")),ISNUMBER(FIND(MID(C27,7,1)&amp;"x","0x1x2x3x4x5x6x7x8x9x")),ISNUMBER(FIND(MID(C27,8,1)&amp;"x","0x1x2x3x4x5x6x7x8x9x"))))),"担当IDの形式を確認",IF(AND(COUNTA(C27)&gt;0,COUNTIFS(登録ID!$E$8:$E$27,C27)&lt;&gt;1),"担当が未登録/重複",IF(NOT(OR(D27="進行",D27="保留",D27="受注",D27="失注",D27="未確認")),"状況を確認",IF(AND(OR(D27="進行",D27="保留"),NOT(AND(AND(ISNUMBER(E27),E27&gt;=0,E27&lt;=1000000000,E27=INT(E27)),AND(ISNUMBER(F27),F27&gt;=0,F27&lt;=100,F27=INT(F27)),AND(ISNUMBER(G27),G27&gt;=43831,G27&lt;73051,G27=INT(G27))))),"進行/保留は見込額・確度・予定日が必須",IF(AND(COUNTA(E27)&gt;0,NOT(AND(ISNUMBER(E27),E27&gt;=0,E27&lt;=1000000000,E27=INT(E27)))),"見込額は0〜10億円の整数",IF(AND(COUNTA(F27)&gt;0,NOT(AND(ISNUMBER(F27),F27&gt;=0,F27&lt;=100,F27=INT(F27)))),"確度は0〜100の整数",IF(AND(COUNTA(G27)&gt;0,NOT(AND(ISNUMBER(G27),G27&gt;=43831,G27&lt;73051,G27=INT(G27)))),"予定日は時刻なしの日付",IF(AND(D27="受注",NOT(AND(ISNUMBER(H27),H27&gt;=0,H27&lt;=1000000000,H27=INT(H27)))),"受注額は0〜10億円の整数で必須",IF(AND(D27&lt;&gt;"受注",COUNTA(H27)&gt;0),"受注以外は受注額を空欄",IF(AND(OR(D27="受注",D27="失注"),NOT(AND(ISNUMBER(I27),I27&gt;=43831,I27&lt;73051,I27=INT(I27)))),"受注/失注は決着日が必須",IF(AND(NOT(OR(D27="受注",D27="失注")),COUNTA(I27)&gt;0),"未決着の決着日は空欄",IF(NOT(AND(ISNUMBER(J27),J27&gt;=43831,J27&lt;73051,J27=INT(J27))),"記録確認日は時刻なしの日付で必須",IF(J27&gt;案件一覧!$B$3,"確認日が基準日より後",IF(AND(OR(D27="受注",D27="失注"),I27&gt;J27),"決着日が記録確認日より後","確認済み")))))))))))))))))))</f>
        <v/>
      </c>
      <c r="O27" s="1" t="str">
        <f aca="false">IF(N27="","",IF(N27="確認済み",0,1))</f>
        <v/>
      </c>
      <c r="P27" s="1" t="str">
        <f aca="false">IF(N27="","",IF(NOT(AND(ISNUMBER(O27),O27=IF(N27="確認済み",0,1))),1,IF(O27&lt;&gt;0,0,IF(AND(IF(D27="進行",ISNUMBER(K27),ISTEXT(K27)),K27=IF(D27="進行",ROUND(E27*F27/100,0),""),ISNUMBER(L27),L27=IF(AND(D27="進行",G27&lt;案件一覧!$B$3),1,0),ISNUMBER(M27),M27=IF(AND(NOT(OR(D27="受注",D27="失注")),C27=""),1,0)),0,1))))</f>
        <v/>
      </c>
    </row>
    <row r="28" customFormat="false" ht="30" hidden="false" customHeight="true" outlineLevel="0" collapsed="false">
      <c r="A28" s="11"/>
      <c r="B28" s="12"/>
      <c r="C28" s="12"/>
      <c r="D28" s="13"/>
      <c r="E28" s="14"/>
      <c r="F28" s="15"/>
      <c r="G28" s="16"/>
      <c r="H28" s="14"/>
      <c r="I28" s="16"/>
      <c r="J28" s="16"/>
      <c r="K28" s="5" t="str">
        <f aca="false">IF(N28="","",IF(O28&lt;&gt;0,NA(),IF(D28="進行",ROUND(E28*F28/100,0),"")))</f>
        <v/>
      </c>
      <c r="L28" s="1" t="str">
        <f aca="false">IF(N28="","",IF(O28&lt;&gt;0,NA(),IF(AND(D28="進行",G28&lt;案件一覧!$B$3),1,0)))</f>
        <v/>
      </c>
      <c r="M28" s="1" t="str">
        <f aca="false">IF(N28="","",IF(O28&lt;&gt;0,NA(),IF(AND(NOT(OR(D28="受注",D28="失注")),C28=""),1,0)))</f>
        <v/>
      </c>
      <c r="N28" s="1" t="str">
        <f aca="false">IF(COUNTA(A28:J28)=0,"",IF(NOT(AND(ISTEXT(A28),LEN(A28)=8,EXACT(LEFT(A28,4),"OPP-"),ISNUMBER(FIND(MID(A28,5,1)&amp;"x","0x1x2x3x4x5x6x7x8x9x")),ISNUMBER(FIND(MID(A28,6,1)&amp;"x","0x1x2x3x4x5x6x7x8x9x")),ISNUMBER(FIND(MID(A28,7,1)&amp;"x","0x1x2x3x4x5x6x7x8x9x")),ISNUMBER(FIND(MID(A28,8,1)&amp;"x","0x1x2x3x4x5x6x7x8x9x")))),"案件IDはOPP-と半角数字4桁",IF(COUNTIFS($A$8:$A$57,A28)&gt;1,"案件IDが重複",IF(NOT(AND(ISTEXT(B28),LEN(B28)=8,EXACT(LEFT(B28,4),"CUS-"),ISNUMBER(FIND(MID(B28,5,1)&amp;"x","0x1x2x3x4x5x6x7x8x9x")),ISNUMBER(FIND(MID(B28,6,1)&amp;"x","0x1x2x3x4x5x6x7x8x9x")),ISNUMBER(FIND(MID(B28,7,1)&amp;"x","0x1x2x3x4x5x6x7x8x9x")),ISNUMBER(FIND(MID(B28,8,1)&amp;"x","0x1x2x3x4x5x6x7x8x9x")))),"顧客IDの形式を確認",IF(COUNTIFS(登録ID!$A$8:$A$57,B28)&lt;&gt;1,"顧客が未登録/重複",IF(AND(COUNTA(C28)&gt;0,NOT(AND(ISTEXT(C28),LEN(C28)=8,EXACT(LEFT(C28,4),"STF-"),ISNUMBER(FIND(MID(C28,5,1)&amp;"x","0x1x2x3x4x5x6x7x8x9x")),ISNUMBER(FIND(MID(C28,6,1)&amp;"x","0x1x2x3x4x5x6x7x8x9x")),ISNUMBER(FIND(MID(C28,7,1)&amp;"x","0x1x2x3x4x5x6x7x8x9x")),ISNUMBER(FIND(MID(C28,8,1)&amp;"x","0x1x2x3x4x5x6x7x8x9x"))))),"担当IDの形式を確認",IF(AND(COUNTA(C28)&gt;0,COUNTIFS(登録ID!$E$8:$E$27,C28)&lt;&gt;1),"担当が未登録/重複",IF(NOT(OR(D28="進行",D28="保留",D28="受注",D28="失注",D28="未確認")),"状況を確認",IF(AND(OR(D28="進行",D28="保留"),NOT(AND(AND(ISNUMBER(E28),E28&gt;=0,E28&lt;=1000000000,E28=INT(E28)),AND(ISNUMBER(F28),F28&gt;=0,F28&lt;=100,F28=INT(F28)),AND(ISNUMBER(G28),G28&gt;=43831,G28&lt;73051,G28=INT(G28))))),"進行/保留は見込額・確度・予定日が必須",IF(AND(COUNTA(E28)&gt;0,NOT(AND(ISNUMBER(E28),E28&gt;=0,E28&lt;=1000000000,E28=INT(E28)))),"見込額は0〜10億円の整数",IF(AND(COUNTA(F28)&gt;0,NOT(AND(ISNUMBER(F28),F28&gt;=0,F28&lt;=100,F28=INT(F28)))),"確度は0〜100の整数",IF(AND(COUNTA(G28)&gt;0,NOT(AND(ISNUMBER(G28),G28&gt;=43831,G28&lt;73051,G28=INT(G28)))),"予定日は時刻なしの日付",IF(AND(D28="受注",NOT(AND(ISNUMBER(H28),H28&gt;=0,H28&lt;=1000000000,H28=INT(H28)))),"受注額は0〜10億円の整数で必須",IF(AND(D28&lt;&gt;"受注",COUNTA(H28)&gt;0),"受注以外は受注額を空欄",IF(AND(OR(D28="受注",D28="失注"),NOT(AND(ISNUMBER(I28),I28&gt;=43831,I28&lt;73051,I28=INT(I28)))),"受注/失注は決着日が必須",IF(AND(NOT(OR(D28="受注",D28="失注")),COUNTA(I28)&gt;0),"未決着の決着日は空欄",IF(NOT(AND(ISNUMBER(J28),J28&gt;=43831,J28&lt;73051,J28=INT(J28))),"記録確認日は時刻なしの日付で必須",IF(J28&gt;案件一覧!$B$3,"確認日が基準日より後",IF(AND(OR(D28="受注",D28="失注"),I28&gt;J28),"決着日が記録確認日より後","確認済み")))))))))))))))))))</f>
        <v/>
      </c>
      <c r="O28" s="1" t="str">
        <f aca="false">IF(N28="","",IF(N28="確認済み",0,1))</f>
        <v/>
      </c>
      <c r="P28" s="1" t="str">
        <f aca="false">IF(N28="","",IF(NOT(AND(ISNUMBER(O28),O28=IF(N28="確認済み",0,1))),1,IF(O28&lt;&gt;0,0,IF(AND(IF(D28="進行",ISNUMBER(K28),ISTEXT(K28)),K28=IF(D28="進行",ROUND(E28*F28/100,0),""),ISNUMBER(L28),L28=IF(AND(D28="進行",G28&lt;案件一覧!$B$3),1,0),ISNUMBER(M28),M28=IF(AND(NOT(OR(D28="受注",D28="失注")),C28=""),1,0)),0,1))))</f>
        <v/>
      </c>
    </row>
    <row r="29" customFormat="false" ht="30" hidden="false" customHeight="true" outlineLevel="0" collapsed="false">
      <c r="A29" s="11"/>
      <c r="B29" s="12"/>
      <c r="C29" s="12"/>
      <c r="D29" s="13"/>
      <c r="E29" s="14"/>
      <c r="F29" s="15"/>
      <c r="G29" s="16"/>
      <c r="H29" s="14"/>
      <c r="I29" s="16"/>
      <c r="J29" s="16"/>
      <c r="K29" s="5" t="str">
        <f aca="false">IF(N29="","",IF(O29&lt;&gt;0,NA(),IF(D29="進行",ROUND(E29*F29/100,0),"")))</f>
        <v/>
      </c>
      <c r="L29" s="1" t="str">
        <f aca="false">IF(N29="","",IF(O29&lt;&gt;0,NA(),IF(AND(D29="進行",G29&lt;案件一覧!$B$3),1,0)))</f>
        <v/>
      </c>
      <c r="M29" s="1" t="str">
        <f aca="false">IF(N29="","",IF(O29&lt;&gt;0,NA(),IF(AND(NOT(OR(D29="受注",D29="失注")),C29=""),1,0)))</f>
        <v/>
      </c>
      <c r="N29" s="1" t="str">
        <f aca="false">IF(COUNTA(A29:J29)=0,"",IF(NOT(AND(ISTEXT(A29),LEN(A29)=8,EXACT(LEFT(A29,4),"OPP-"),ISNUMBER(FIND(MID(A29,5,1)&amp;"x","0x1x2x3x4x5x6x7x8x9x")),ISNUMBER(FIND(MID(A29,6,1)&amp;"x","0x1x2x3x4x5x6x7x8x9x")),ISNUMBER(FIND(MID(A29,7,1)&amp;"x","0x1x2x3x4x5x6x7x8x9x")),ISNUMBER(FIND(MID(A29,8,1)&amp;"x","0x1x2x3x4x5x6x7x8x9x")))),"案件IDはOPP-と半角数字4桁",IF(COUNTIFS($A$8:$A$57,A29)&gt;1,"案件IDが重複",IF(NOT(AND(ISTEXT(B29),LEN(B29)=8,EXACT(LEFT(B29,4),"CUS-"),ISNUMBER(FIND(MID(B29,5,1)&amp;"x","0x1x2x3x4x5x6x7x8x9x")),ISNUMBER(FIND(MID(B29,6,1)&amp;"x","0x1x2x3x4x5x6x7x8x9x")),ISNUMBER(FIND(MID(B29,7,1)&amp;"x","0x1x2x3x4x5x6x7x8x9x")),ISNUMBER(FIND(MID(B29,8,1)&amp;"x","0x1x2x3x4x5x6x7x8x9x")))),"顧客IDの形式を確認",IF(COUNTIFS(登録ID!$A$8:$A$57,B29)&lt;&gt;1,"顧客が未登録/重複",IF(AND(COUNTA(C29)&gt;0,NOT(AND(ISTEXT(C29),LEN(C29)=8,EXACT(LEFT(C29,4),"STF-"),ISNUMBER(FIND(MID(C29,5,1)&amp;"x","0x1x2x3x4x5x6x7x8x9x")),ISNUMBER(FIND(MID(C29,6,1)&amp;"x","0x1x2x3x4x5x6x7x8x9x")),ISNUMBER(FIND(MID(C29,7,1)&amp;"x","0x1x2x3x4x5x6x7x8x9x")),ISNUMBER(FIND(MID(C29,8,1)&amp;"x","0x1x2x3x4x5x6x7x8x9x"))))),"担当IDの形式を確認",IF(AND(COUNTA(C29)&gt;0,COUNTIFS(登録ID!$E$8:$E$27,C29)&lt;&gt;1),"担当が未登録/重複",IF(NOT(OR(D29="進行",D29="保留",D29="受注",D29="失注",D29="未確認")),"状況を確認",IF(AND(OR(D29="進行",D29="保留"),NOT(AND(AND(ISNUMBER(E29),E29&gt;=0,E29&lt;=1000000000,E29=INT(E29)),AND(ISNUMBER(F29),F29&gt;=0,F29&lt;=100,F29=INT(F29)),AND(ISNUMBER(G29),G29&gt;=43831,G29&lt;73051,G29=INT(G29))))),"進行/保留は見込額・確度・予定日が必須",IF(AND(COUNTA(E29)&gt;0,NOT(AND(ISNUMBER(E29),E29&gt;=0,E29&lt;=1000000000,E29=INT(E29)))),"見込額は0〜10億円の整数",IF(AND(COUNTA(F29)&gt;0,NOT(AND(ISNUMBER(F29),F29&gt;=0,F29&lt;=100,F29=INT(F29)))),"確度は0〜100の整数",IF(AND(COUNTA(G29)&gt;0,NOT(AND(ISNUMBER(G29),G29&gt;=43831,G29&lt;73051,G29=INT(G29)))),"予定日は時刻なしの日付",IF(AND(D29="受注",NOT(AND(ISNUMBER(H29),H29&gt;=0,H29&lt;=1000000000,H29=INT(H29)))),"受注額は0〜10億円の整数で必須",IF(AND(D29&lt;&gt;"受注",COUNTA(H29)&gt;0),"受注以外は受注額を空欄",IF(AND(OR(D29="受注",D29="失注"),NOT(AND(ISNUMBER(I29),I29&gt;=43831,I29&lt;73051,I29=INT(I29)))),"受注/失注は決着日が必須",IF(AND(NOT(OR(D29="受注",D29="失注")),COUNTA(I29)&gt;0),"未決着の決着日は空欄",IF(NOT(AND(ISNUMBER(J29),J29&gt;=43831,J29&lt;73051,J29=INT(J29))),"記録確認日は時刻なしの日付で必須",IF(J29&gt;案件一覧!$B$3,"確認日が基準日より後",IF(AND(OR(D29="受注",D29="失注"),I29&gt;J29),"決着日が記録確認日より後","確認済み")))))))))))))))))))</f>
        <v/>
      </c>
      <c r="O29" s="1" t="str">
        <f aca="false">IF(N29="","",IF(N29="確認済み",0,1))</f>
        <v/>
      </c>
      <c r="P29" s="1" t="str">
        <f aca="false">IF(N29="","",IF(NOT(AND(ISNUMBER(O29),O29=IF(N29="確認済み",0,1))),1,IF(O29&lt;&gt;0,0,IF(AND(IF(D29="進行",ISNUMBER(K29),ISTEXT(K29)),K29=IF(D29="進行",ROUND(E29*F29/100,0),""),ISNUMBER(L29),L29=IF(AND(D29="進行",G29&lt;案件一覧!$B$3),1,0),ISNUMBER(M29),M29=IF(AND(NOT(OR(D29="受注",D29="失注")),C29=""),1,0)),0,1))))</f>
        <v/>
      </c>
    </row>
    <row r="30" customFormat="false" ht="30" hidden="false" customHeight="true" outlineLevel="0" collapsed="false">
      <c r="A30" s="11"/>
      <c r="B30" s="12"/>
      <c r="C30" s="12"/>
      <c r="D30" s="13"/>
      <c r="E30" s="14"/>
      <c r="F30" s="15"/>
      <c r="G30" s="16"/>
      <c r="H30" s="14"/>
      <c r="I30" s="16"/>
      <c r="J30" s="16"/>
      <c r="K30" s="5" t="str">
        <f aca="false">IF(N30="","",IF(O30&lt;&gt;0,NA(),IF(D30="進行",ROUND(E30*F30/100,0),"")))</f>
        <v/>
      </c>
      <c r="L30" s="1" t="str">
        <f aca="false">IF(N30="","",IF(O30&lt;&gt;0,NA(),IF(AND(D30="進行",G30&lt;案件一覧!$B$3),1,0)))</f>
        <v/>
      </c>
      <c r="M30" s="1" t="str">
        <f aca="false">IF(N30="","",IF(O30&lt;&gt;0,NA(),IF(AND(NOT(OR(D30="受注",D30="失注")),C30=""),1,0)))</f>
        <v/>
      </c>
      <c r="N30" s="1" t="str">
        <f aca="false">IF(COUNTA(A30:J30)=0,"",IF(NOT(AND(ISTEXT(A30),LEN(A30)=8,EXACT(LEFT(A30,4),"OPP-"),ISNUMBER(FIND(MID(A30,5,1)&amp;"x","0x1x2x3x4x5x6x7x8x9x")),ISNUMBER(FIND(MID(A30,6,1)&amp;"x","0x1x2x3x4x5x6x7x8x9x")),ISNUMBER(FIND(MID(A30,7,1)&amp;"x","0x1x2x3x4x5x6x7x8x9x")),ISNUMBER(FIND(MID(A30,8,1)&amp;"x","0x1x2x3x4x5x6x7x8x9x")))),"案件IDはOPP-と半角数字4桁",IF(COUNTIFS($A$8:$A$57,A30)&gt;1,"案件IDが重複",IF(NOT(AND(ISTEXT(B30),LEN(B30)=8,EXACT(LEFT(B30,4),"CUS-"),ISNUMBER(FIND(MID(B30,5,1)&amp;"x","0x1x2x3x4x5x6x7x8x9x")),ISNUMBER(FIND(MID(B30,6,1)&amp;"x","0x1x2x3x4x5x6x7x8x9x")),ISNUMBER(FIND(MID(B30,7,1)&amp;"x","0x1x2x3x4x5x6x7x8x9x")),ISNUMBER(FIND(MID(B30,8,1)&amp;"x","0x1x2x3x4x5x6x7x8x9x")))),"顧客IDの形式を確認",IF(COUNTIFS(登録ID!$A$8:$A$57,B30)&lt;&gt;1,"顧客が未登録/重複",IF(AND(COUNTA(C30)&gt;0,NOT(AND(ISTEXT(C30),LEN(C30)=8,EXACT(LEFT(C30,4),"STF-"),ISNUMBER(FIND(MID(C30,5,1)&amp;"x","0x1x2x3x4x5x6x7x8x9x")),ISNUMBER(FIND(MID(C30,6,1)&amp;"x","0x1x2x3x4x5x6x7x8x9x")),ISNUMBER(FIND(MID(C30,7,1)&amp;"x","0x1x2x3x4x5x6x7x8x9x")),ISNUMBER(FIND(MID(C30,8,1)&amp;"x","0x1x2x3x4x5x6x7x8x9x"))))),"担当IDの形式を確認",IF(AND(COUNTA(C30)&gt;0,COUNTIFS(登録ID!$E$8:$E$27,C30)&lt;&gt;1),"担当が未登録/重複",IF(NOT(OR(D30="進行",D30="保留",D30="受注",D30="失注",D30="未確認")),"状況を確認",IF(AND(OR(D30="進行",D30="保留"),NOT(AND(AND(ISNUMBER(E30),E30&gt;=0,E30&lt;=1000000000,E30=INT(E30)),AND(ISNUMBER(F30),F30&gt;=0,F30&lt;=100,F30=INT(F30)),AND(ISNUMBER(G30),G30&gt;=43831,G30&lt;73051,G30=INT(G30))))),"進行/保留は見込額・確度・予定日が必須",IF(AND(COUNTA(E30)&gt;0,NOT(AND(ISNUMBER(E30),E30&gt;=0,E30&lt;=1000000000,E30=INT(E30)))),"見込額は0〜10億円の整数",IF(AND(COUNTA(F30)&gt;0,NOT(AND(ISNUMBER(F30),F30&gt;=0,F30&lt;=100,F30=INT(F30)))),"確度は0〜100の整数",IF(AND(COUNTA(G30)&gt;0,NOT(AND(ISNUMBER(G30),G30&gt;=43831,G30&lt;73051,G30=INT(G30)))),"予定日は時刻なしの日付",IF(AND(D30="受注",NOT(AND(ISNUMBER(H30),H30&gt;=0,H30&lt;=1000000000,H30=INT(H30)))),"受注額は0〜10億円の整数で必須",IF(AND(D30&lt;&gt;"受注",COUNTA(H30)&gt;0),"受注以外は受注額を空欄",IF(AND(OR(D30="受注",D30="失注"),NOT(AND(ISNUMBER(I30),I30&gt;=43831,I30&lt;73051,I30=INT(I30)))),"受注/失注は決着日が必須",IF(AND(NOT(OR(D30="受注",D30="失注")),COUNTA(I30)&gt;0),"未決着の決着日は空欄",IF(NOT(AND(ISNUMBER(J30),J30&gt;=43831,J30&lt;73051,J30=INT(J30))),"記録確認日は時刻なしの日付で必須",IF(J30&gt;案件一覧!$B$3,"確認日が基準日より後",IF(AND(OR(D30="受注",D30="失注"),I30&gt;J30),"決着日が記録確認日より後","確認済み")))))))))))))))))))</f>
        <v/>
      </c>
      <c r="O30" s="1" t="str">
        <f aca="false">IF(N30="","",IF(N30="確認済み",0,1))</f>
        <v/>
      </c>
      <c r="P30" s="1" t="str">
        <f aca="false">IF(N30="","",IF(NOT(AND(ISNUMBER(O30),O30=IF(N30="確認済み",0,1))),1,IF(O30&lt;&gt;0,0,IF(AND(IF(D30="進行",ISNUMBER(K30),ISTEXT(K30)),K30=IF(D30="進行",ROUND(E30*F30/100,0),""),ISNUMBER(L30),L30=IF(AND(D30="進行",G30&lt;案件一覧!$B$3),1,0),ISNUMBER(M30),M30=IF(AND(NOT(OR(D30="受注",D30="失注")),C30=""),1,0)),0,1))))</f>
        <v/>
      </c>
    </row>
    <row r="31" customFormat="false" ht="30" hidden="false" customHeight="true" outlineLevel="0" collapsed="false">
      <c r="A31" s="11"/>
      <c r="B31" s="12"/>
      <c r="C31" s="12"/>
      <c r="D31" s="13"/>
      <c r="E31" s="14"/>
      <c r="F31" s="15"/>
      <c r="G31" s="16"/>
      <c r="H31" s="14"/>
      <c r="I31" s="16"/>
      <c r="J31" s="16"/>
      <c r="K31" s="5" t="str">
        <f aca="false">IF(N31="","",IF(O31&lt;&gt;0,NA(),IF(D31="進行",ROUND(E31*F31/100,0),"")))</f>
        <v/>
      </c>
      <c r="L31" s="1" t="str">
        <f aca="false">IF(N31="","",IF(O31&lt;&gt;0,NA(),IF(AND(D31="進行",G31&lt;案件一覧!$B$3),1,0)))</f>
        <v/>
      </c>
      <c r="M31" s="1" t="str">
        <f aca="false">IF(N31="","",IF(O31&lt;&gt;0,NA(),IF(AND(NOT(OR(D31="受注",D31="失注")),C31=""),1,0)))</f>
        <v/>
      </c>
      <c r="N31" s="1" t="str">
        <f aca="false">IF(COUNTA(A31:J31)=0,"",IF(NOT(AND(ISTEXT(A31),LEN(A31)=8,EXACT(LEFT(A31,4),"OPP-"),ISNUMBER(FIND(MID(A31,5,1)&amp;"x","0x1x2x3x4x5x6x7x8x9x")),ISNUMBER(FIND(MID(A31,6,1)&amp;"x","0x1x2x3x4x5x6x7x8x9x")),ISNUMBER(FIND(MID(A31,7,1)&amp;"x","0x1x2x3x4x5x6x7x8x9x")),ISNUMBER(FIND(MID(A31,8,1)&amp;"x","0x1x2x3x4x5x6x7x8x9x")))),"案件IDはOPP-と半角数字4桁",IF(COUNTIFS($A$8:$A$57,A31)&gt;1,"案件IDが重複",IF(NOT(AND(ISTEXT(B31),LEN(B31)=8,EXACT(LEFT(B31,4),"CUS-"),ISNUMBER(FIND(MID(B31,5,1)&amp;"x","0x1x2x3x4x5x6x7x8x9x")),ISNUMBER(FIND(MID(B31,6,1)&amp;"x","0x1x2x3x4x5x6x7x8x9x")),ISNUMBER(FIND(MID(B31,7,1)&amp;"x","0x1x2x3x4x5x6x7x8x9x")),ISNUMBER(FIND(MID(B31,8,1)&amp;"x","0x1x2x3x4x5x6x7x8x9x")))),"顧客IDの形式を確認",IF(COUNTIFS(登録ID!$A$8:$A$57,B31)&lt;&gt;1,"顧客が未登録/重複",IF(AND(COUNTA(C31)&gt;0,NOT(AND(ISTEXT(C31),LEN(C31)=8,EXACT(LEFT(C31,4),"STF-"),ISNUMBER(FIND(MID(C31,5,1)&amp;"x","0x1x2x3x4x5x6x7x8x9x")),ISNUMBER(FIND(MID(C31,6,1)&amp;"x","0x1x2x3x4x5x6x7x8x9x")),ISNUMBER(FIND(MID(C31,7,1)&amp;"x","0x1x2x3x4x5x6x7x8x9x")),ISNUMBER(FIND(MID(C31,8,1)&amp;"x","0x1x2x3x4x5x6x7x8x9x"))))),"担当IDの形式を確認",IF(AND(COUNTA(C31)&gt;0,COUNTIFS(登録ID!$E$8:$E$27,C31)&lt;&gt;1),"担当が未登録/重複",IF(NOT(OR(D31="進行",D31="保留",D31="受注",D31="失注",D31="未確認")),"状況を確認",IF(AND(OR(D31="進行",D31="保留"),NOT(AND(AND(ISNUMBER(E31),E31&gt;=0,E31&lt;=1000000000,E31=INT(E31)),AND(ISNUMBER(F31),F31&gt;=0,F31&lt;=100,F31=INT(F31)),AND(ISNUMBER(G31),G31&gt;=43831,G31&lt;73051,G31=INT(G31))))),"進行/保留は見込額・確度・予定日が必須",IF(AND(COUNTA(E31)&gt;0,NOT(AND(ISNUMBER(E31),E31&gt;=0,E31&lt;=1000000000,E31=INT(E31)))),"見込額は0〜10億円の整数",IF(AND(COUNTA(F31)&gt;0,NOT(AND(ISNUMBER(F31),F31&gt;=0,F31&lt;=100,F31=INT(F31)))),"確度は0〜100の整数",IF(AND(COUNTA(G31)&gt;0,NOT(AND(ISNUMBER(G31),G31&gt;=43831,G31&lt;73051,G31=INT(G31)))),"予定日は時刻なしの日付",IF(AND(D31="受注",NOT(AND(ISNUMBER(H31),H31&gt;=0,H31&lt;=1000000000,H31=INT(H31)))),"受注額は0〜10億円の整数で必須",IF(AND(D31&lt;&gt;"受注",COUNTA(H31)&gt;0),"受注以外は受注額を空欄",IF(AND(OR(D31="受注",D31="失注"),NOT(AND(ISNUMBER(I31),I31&gt;=43831,I31&lt;73051,I31=INT(I31)))),"受注/失注は決着日が必須",IF(AND(NOT(OR(D31="受注",D31="失注")),COUNTA(I31)&gt;0),"未決着の決着日は空欄",IF(NOT(AND(ISNUMBER(J31),J31&gt;=43831,J31&lt;73051,J31=INT(J31))),"記録確認日は時刻なしの日付で必須",IF(J31&gt;案件一覧!$B$3,"確認日が基準日より後",IF(AND(OR(D31="受注",D31="失注"),I31&gt;J31),"決着日が記録確認日より後","確認済み")))))))))))))))))))</f>
        <v/>
      </c>
      <c r="O31" s="1" t="str">
        <f aca="false">IF(N31="","",IF(N31="確認済み",0,1))</f>
        <v/>
      </c>
      <c r="P31" s="1" t="str">
        <f aca="false">IF(N31="","",IF(NOT(AND(ISNUMBER(O31),O31=IF(N31="確認済み",0,1))),1,IF(O31&lt;&gt;0,0,IF(AND(IF(D31="進行",ISNUMBER(K31),ISTEXT(K31)),K31=IF(D31="進行",ROUND(E31*F31/100,0),""),ISNUMBER(L31),L31=IF(AND(D31="進行",G31&lt;案件一覧!$B$3),1,0),ISNUMBER(M31),M31=IF(AND(NOT(OR(D31="受注",D31="失注")),C31=""),1,0)),0,1))))</f>
        <v/>
      </c>
    </row>
    <row r="32" customFormat="false" ht="30" hidden="false" customHeight="true" outlineLevel="0" collapsed="false">
      <c r="A32" s="11"/>
      <c r="B32" s="12"/>
      <c r="C32" s="12"/>
      <c r="D32" s="13"/>
      <c r="E32" s="14"/>
      <c r="F32" s="15"/>
      <c r="G32" s="16"/>
      <c r="H32" s="14"/>
      <c r="I32" s="16"/>
      <c r="J32" s="16"/>
      <c r="K32" s="5" t="str">
        <f aca="false">IF(N32="","",IF(O32&lt;&gt;0,NA(),IF(D32="進行",ROUND(E32*F32/100,0),"")))</f>
        <v/>
      </c>
      <c r="L32" s="1" t="str">
        <f aca="false">IF(N32="","",IF(O32&lt;&gt;0,NA(),IF(AND(D32="進行",G32&lt;案件一覧!$B$3),1,0)))</f>
        <v/>
      </c>
      <c r="M32" s="1" t="str">
        <f aca="false">IF(N32="","",IF(O32&lt;&gt;0,NA(),IF(AND(NOT(OR(D32="受注",D32="失注")),C32=""),1,0)))</f>
        <v/>
      </c>
      <c r="N32" s="1" t="str">
        <f aca="false">IF(COUNTA(A32:J32)=0,"",IF(NOT(AND(ISTEXT(A32),LEN(A32)=8,EXACT(LEFT(A32,4),"OPP-"),ISNUMBER(FIND(MID(A32,5,1)&amp;"x","0x1x2x3x4x5x6x7x8x9x")),ISNUMBER(FIND(MID(A32,6,1)&amp;"x","0x1x2x3x4x5x6x7x8x9x")),ISNUMBER(FIND(MID(A32,7,1)&amp;"x","0x1x2x3x4x5x6x7x8x9x")),ISNUMBER(FIND(MID(A32,8,1)&amp;"x","0x1x2x3x4x5x6x7x8x9x")))),"案件IDはOPP-と半角数字4桁",IF(COUNTIFS($A$8:$A$57,A32)&gt;1,"案件IDが重複",IF(NOT(AND(ISTEXT(B32),LEN(B32)=8,EXACT(LEFT(B32,4),"CUS-"),ISNUMBER(FIND(MID(B32,5,1)&amp;"x","0x1x2x3x4x5x6x7x8x9x")),ISNUMBER(FIND(MID(B32,6,1)&amp;"x","0x1x2x3x4x5x6x7x8x9x")),ISNUMBER(FIND(MID(B32,7,1)&amp;"x","0x1x2x3x4x5x6x7x8x9x")),ISNUMBER(FIND(MID(B32,8,1)&amp;"x","0x1x2x3x4x5x6x7x8x9x")))),"顧客IDの形式を確認",IF(COUNTIFS(登録ID!$A$8:$A$57,B32)&lt;&gt;1,"顧客が未登録/重複",IF(AND(COUNTA(C32)&gt;0,NOT(AND(ISTEXT(C32),LEN(C32)=8,EXACT(LEFT(C32,4),"STF-"),ISNUMBER(FIND(MID(C32,5,1)&amp;"x","0x1x2x3x4x5x6x7x8x9x")),ISNUMBER(FIND(MID(C32,6,1)&amp;"x","0x1x2x3x4x5x6x7x8x9x")),ISNUMBER(FIND(MID(C32,7,1)&amp;"x","0x1x2x3x4x5x6x7x8x9x")),ISNUMBER(FIND(MID(C32,8,1)&amp;"x","0x1x2x3x4x5x6x7x8x9x"))))),"担当IDの形式を確認",IF(AND(COUNTA(C32)&gt;0,COUNTIFS(登録ID!$E$8:$E$27,C32)&lt;&gt;1),"担当が未登録/重複",IF(NOT(OR(D32="進行",D32="保留",D32="受注",D32="失注",D32="未確認")),"状況を確認",IF(AND(OR(D32="進行",D32="保留"),NOT(AND(AND(ISNUMBER(E32),E32&gt;=0,E32&lt;=1000000000,E32=INT(E32)),AND(ISNUMBER(F32),F32&gt;=0,F32&lt;=100,F32=INT(F32)),AND(ISNUMBER(G32),G32&gt;=43831,G32&lt;73051,G32=INT(G32))))),"進行/保留は見込額・確度・予定日が必須",IF(AND(COUNTA(E32)&gt;0,NOT(AND(ISNUMBER(E32),E32&gt;=0,E32&lt;=1000000000,E32=INT(E32)))),"見込額は0〜10億円の整数",IF(AND(COUNTA(F32)&gt;0,NOT(AND(ISNUMBER(F32),F32&gt;=0,F32&lt;=100,F32=INT(F32)))),"確度は0〜100の整数",IF(AND(COUNTA(G32)&gt;0,NOT(AND(ISNUMBER(G32),G32&gt;=43831,G32&lt;73051,G32=INT(G32)))),"予定日は時刻なしの日付",IF(AND(D32="受注",NOT(AND(ISNUMBER(H32),H32&gt;=0,H32&lt;=1000000000,H32=INT(H32)))),"受注額は0〜10億円の整数で必須",IF(AND(D32&lt;&gt;"受注",COUNTA(H32)&gt;0),"受注以外は受注額を空欄",IF(AND(OR(D32="受注",D32="失注"),NOT(AND(ISNUMBER(I32),I32&gt;=43831,I32&lt;73051,I32=INT(I32)))),"受注/失注は決着日が必須",IF(AND(NOT(OR(D32="受注",D32="失注")),COUNTA(I32)&gt;0),"未決着の決着日は空欄",IF(NOT(AND(ISNUMBER(J32),J32&gt;=43831,J32&lt;73051,J32=INT(J32))),"記録確認日は時刻なしの日付で必須",IF(J32&gt;案件一覧!$B$3,"確認日が基準日より後",IF(AND(OR(D32="受注",D32="失注"),I32&gt;J32),"決着日が記録確認日より後","確認済み")))))))))))))))))))</f>
        <v/>
      </c>
      <c r="O32" s="1" t="str">
        <f aca="false">IF(N32="","",IF(N32="確認済み",0,1))</f>
        <v/>
      </c>
      <c r="P32" s="1" t="str">
        <f aca="false">IF(N32="","",IF(NOT(AND(ISNUMBER(O32),O32=IF(N32="確認済み",0,1))),1,IF(O32&lt;&gt;0,0,IF(AND(IF(D32="進行",ISNUMBER(K32),ISTEXT(K32)),K32=IF(D32="進行",ROUND(E32*F32/100,0),""),ISNUMBER(L32),L32=IF(AND(D32="進行",G32&lt;案件一覧!$B$3),1,0),ISNUMBER(M32),M32=IF(AND(NOT(OR(D32="受注",D32="失注")),C32=""),1,0)),0,1))))</f>
        <v/>
      </c>
    </row>
    <row r="33" customFormat="false" ht="30" hidden="false" customHeight="true" outlineLevel="0" collapsed="false">
      <c r="A33" s="11"/>
      <c r="B33" s="12"/>
      <c r="C33" s="12"/>
      <c r="D33" s="13"/>
      <c r="E33" s="14"/>
      <c r="F33" s="15"/>
      <c r="G33" s="16"/>
      <c r="H33" s="14"/>
      <c r="I33" s="16"/>
      <c r="J33" s="16"/>
      <c r="K33" s="5" t="str">
        <f aca="false">IF(N33="","",IF(O33&lt;&gt;0,NA(),IF(D33="進行",ROUND(E33*F33/100,0),"")))</f>
        <v/>
      </c>
      <c r="L33" s="1" t="str">
        <f aca="false">IF(N33="","",IF(O33&lt;&gt;0,NA(),IF(AND(D33="進行",G33&lt;案件一覧!$B$3),1,0)))</f>
        <v/>
      </c>
      <c r="M33" s="1" t="str">
        <f aca="false">IF(N33="","",IF(O33&lt;&gt;0,NA(),IF(AND(NOT(OR(D33="受注",D33="失注")),C33=""),1,0)))</f>
        <v/>
      </c>
      <c r="N33" s="1" t="str">
        <f aca="false">IF(COUNTA(A33:J33)=0,"",IF(NOT(AND(ISTEXT(A33),LEN(A33)=8,EXACT(LEFT(A33,4),"OPP-"),ISNUMBER(FIND(MID(A33,5,1)&amp;"x","0x1x2x3x4x5x6x7x8x9x")),ISNUMBER(FIND(MID(A33,6,1)&amp;"x","0x1x2x3x4x5x6x7x8x9x")),ISNUMBER(FIND(MID(A33,7,1)&amp;"x","0x1x2x3x4x5x6x7x8x9x")),ISNUMBER(FIND(MID(A33,8,1)&amp;"x","0x1x2x3x4x5x6x7x8x9x")))),"案件IDはOPP-と半角数字4桁",IF(COUNTIFS($A$8:$A$57,A33)&gt;1,"案件IDが重複",IF(NOT(AND(ISTEXT(B33),LEN(B33)=8,EXACT(LEFT(B33,4),"CUS-"),ISNUMBER(FIND(MID(B33,5,1)&amp;"x","0x1x2x3x4x5x6x7x8x9x")),ISNUMBER(FIND(MID(B33,6,1)&amp;"x","0x1x2x3x4x5x6x7x8x9x")),ISNUMBER(FIND(MID(B33,7,1)&amp;"x","0x1x2x3x4x5x6x7x8x9x")),ISNUMBER(FIND(MID(B33,8,1)&amp;"x","0x1x2x3x4x5x6x7x8x9x")))),"顧客IDの形式を確認",IF(COUNTIFS(登録ID!$A$8:$A$57,B33)&lt;&gt;1,"顧客が未登録/重複",IF(AND(COUNTA(C33)&gt;0,NOT(AND(ISTEXT(C33),LEN(C33)=8,EXACT(LEFT(C33,4),"STF-"),ISNUMBER(FIND(MID(C33,5,1)&amp;"x","0x1x2x3x4x5x6x7x8x9x")),ISNUMBER(FIND(MID(C33,6,1)&amp;"x","0x1x2x3x4x5x6x7x8x9x")),ISNUMBER(FIND(MID(C33,7,1)&amp;"x","0x1x2x3x4x5x6x7x8x9x")),ISNUMBER(FIND(MID(C33,8,1)&amp;"x","0x1x2x3x4x5x6x7x8x9x"))))),"担当IDの形式を確認",IF(AND(COUNTA(C33)&gt;0,COUNTIFS(登録ID!$E$8:$E$27,C33)&lt;&gt;1),"担当が未登録/重複",IF(NOT(OR(D33="進行",D33="保留",D33="受注",D33="失注",D33="未確認")),"状況を確認",IF(AND(OR(D33="進行",D33="保留"),NOT(AND(AND(ISNUMBER(E33),E33&gt;=0,E33&lt;=1000000000,E33=INT(E33)),AND(ISNUMBER(F33),F33&gt;=0,F33&lt;=100,F33=INT(F33)),AND(ISNUMBER(G33),G33&gt;=43831,G33&lt;73051,G33=INT(G33))))),"進行/保留は見込額・確度・予定日が必須",IF(AND(COUNTA(E33)&gt;0,NOT(AND(ISNUMBER(E33),E33&gt;=0,E33&lt;=1000000000,E33=INT(E33)))),"見込額は0〜10億円の整数",IF(AND(COUNTA(F33)&gt;0,NOT(AND(ISNUMBER(F33),F33&gt;=0,F33&lt;=100,F33=INT(F33)))),"確度は0〜100の整数",IF(AND(COUNTA(G33)&gt;0,NOT(AND(ISNUMBER(G33),G33&gt;=43831,G33&lt;73051,G33=INT(G33)))),"予定日は時刻なしの日付",IF(AND(D33="受注",NOT(AND(ISNUMBER(H33),H33&gt;=0,H33&lt;=1000000000,H33=INT(H33)))),"受注額は0〜10億円の整数で必須",IF(AND(D33&lt;&gt;"受注",COUNTA(H33)&gt;0),"受注以外は受注額を空欄",IF(AND(OR(D33="受注",D33="失注"),NOT(AND(ISNUMBER(I33),I33&gt;=43831,I33&lt;73051,I33=INT(I33)))),"受注/失注は決着日が必須",IF(AND(NOT(OR(D33="受注",D33="失注")),COUNTA(I33)&gt;0),"未決着の決着日は空欄",IF(NOT(AND(ISNUMBER(J33),J33&gt;=43831,J33&lt;73051,J33=INT(J33))),"記録確認日は時刻なしの日付で必須",IF(J33&gt;案件一覧!$B$3,"確認日が基準日より後",IF(AND(OR(D33="受注",D33="失注"),I33&gt;J33),"決着日が記録確認日より後","確認済み")))))))))))))))))))</f>
        <v/>
      </c>
      <c r="O33" s="1" t="str">
        <f aca="false">IF(N33="","",IF(N33="確認済み",0,1))</f>
        <v/>
      </c>
      <c r="P33" s="1" t="str">
        <f aca="false">IF(N33="","",IF(NOT(AND(ISNUMBER(O33),O33=IF(N33="確認済み",0,1))),1,IF(O33&lt;&gt;0,0,IF(AND(IF(D33="進行",ISNUMBER(K33),ISTEXT(K33)),K33=IF(D33="進行",ROUND(E33*F33/100,0),""),ISNUMBER(L33),L33=IF(AND(D33="進行",G33&lt;案件一覧!$B$3),1,0),ISNUMBER(M33),M33=IF(AND(NOT(OR(D33="受注",D33="失注")),C33=""),1,0)),0,1))))</f>
        <v/>
      </c>
    </row>
    <row r="34" customFormat="false" ht="30" hidden="false" customHeight="true" outlineLevel="0" collapsed="false">
      <c r="A34" s="11"/>
      <c r="B34" s="12"/>
      <c r="C34" s="12"/>
      <c r="D34" s="13"/>
      <c r="E34" s="14"/>
      <c r="F34" s="15"/>
      <c r="G34" s="16"/>
      <c r="H34" s="14"/>
      <c r="I34" s="16"/>
      <c r="J34" s="16"/>
      <c r="K34" s="5" t="str">
        <f aca="false">IF(N34="","",IF(O34&lt;&gt;0,NA(),IF(D34="進行",ROUND(E34*F34/100,0),"")))</f>
        <v/>
      </c>
      <c r="L34" s="1" t="str">
        <f aca="false">IF(N34="","",IF(O34&lt;&gt;0,NA(),IF(AND(D34="進行",G34&lt;案件一覧!$B$3),1,0)))</f>
        <v/>
      </c>
      <c r="M34" s="1" t="str">
        <f aca="false">IF(N34="","",IF(O34&lt;&gt;0,NA(),IF(AND(NOT(OR(D34="受注",D34="失注")),C34=""),1,0)))</f>
        <v/>
      </c>
      <c r="N34" s="1" t="str">
        <f aca="false">IF(COUNTA(A34:J34)=0,"",IF(NOT(AND(ISTEXT(A34),LEN(A34)=8,EXACT(LEFT(A34,4),"OPP-"),ISNUMBER(FIND(MID(A34,5,1)&amp;"x","0x1x2x3x4x5x6x7x8x9x")),ISNUMBER(FIND(MID(A34,6,1)&amp;"x","0x1x2x3x4x5x6x7x8x9x")),ISNUMBER(FIND(MID(A34,7,1)&amp;"x","0x1x2x3x4x5x6x7x8x9x")),ISNUMBER(FIND(MID(A34,8,1)&amp;"x","0x1x2x3x4x5x6x7x8x9x")))),"案件IDはOPP-と半角数字4桁",IF(COUNTIFS($A$8:$A$57,A34)&gt;1,"案件IDが重複",IF(NOT(AND(ISTEXT(B34),LEN(B34)=8,EXACT(LEFT(B34,4),"CUS-"),ISNUMBER(FIND(MID(B34,5,1)&amp;"x","0x1x2x3x4x5x6x7x8x9x")),ISNUMBER(FIND(MID(B34,6,1)&amp;"x","0x1x2x3x4x5x6x7x8x9x")),ISNUMBER(FIND(MID(B34,7,1)&amp;"x","0x1x2x3x4x5x6x7x8x9x")),ISNUMBER(FIND(MID(B34,8,1)&amp;"x","0x1x2x3x4x5x6x7x8x9x")))),"顧客IDの形式を確認",IF(COUNTIFS(登録ID!$A$8:$A$57,B34)&lt;&gt;1,"顧客が未登録/重複",IF(AND(COUNTA(C34)&gt;0,NOT(AND(ISTEXT(C34),LEN(C34)=8,EXACT(LEFT(C34,4),"STF-"),ISNUMBER(FIND(MID(C34,5,1)&amp;"x","0x1x2x3x4x5x6x7x8x9x")),ISNUMBER(FIND(MID(C34,6,1)&amp;"x","0x1x2x3x4x5x6x7x8x9x")),ISNUMBER(FIND(MID(C34,7,1)&amp;"x","0x1x2x3x4x5x6x7x8x9x")),ISNUMBER(FIND(MID(C34,8,1)&amp;"x","0x1x2x3x4x5x6x7x8x9x"))))),"担当IDの形式を確認",IF(AND(COUNTA(C34)&gt;0,COUNTIFS(登録ID!$E$8:$E$27,C34)&lt;&gt;1),"担当が未登録/重複",IF(NOT(OR(D34="進行",D34="保留",D34="受注",D34="失注",D34="未確認")),"状況を確認",IF(AND(OR(D34="進行",D34="保留"),NOT(AND(AND(ISNUMBER(E34),E34&gt;=0,E34&lt;=1000000000,E34=INT(E34)),AND(ISNUMBER(F34),F34&gt;=0,F34&lt;=100,F34=INT(F34)),AND(ISNUMBER(G34),G34&gt;=43831,G34&lt;73051,G34=INT(G34))))),"進行/保留は見込額・確度・予定日が必須",IF(AND(COUNTA(E34)&gt;0,NOT(AND(ISNUMBER(E34),E34&gt;=0,E34&lt;=1000000000,E34=INT(E34)))),"見込額は0〜10億円の整数",IF(AND(COUNTA(F34)&gt;0,NOT(AND(ISNUMBER(F34),F34&gt;=0,F34&lt;=100,F34=INT(F34)))),"確度は0〜100の整数",IF(AND(COUNTA(G34)&gt;0,NOT(AND(ISNUMBER(G34),G34&gt;=43831,G34&lt;73051,G34=INT(G34)))),"予定日は時刻なしの日付",IF(AND(D34="受注",NOT(AND(ISNUMBER(H34),H34&gt;=0,H34&lt;=1000000000,H34=INT(H34)))),"受注額は0〜10億円の整数で必須",IF(AND(D34&lt;&gt;"受注",COUNTA(H34)&gt;0),"受注以外は受注額を空欄",IF(AND(OR(D34="受注",D34="失注"),NOT(AND(ISNUMBER(I34),I34&gt;=43831,I34&lt;73051,I34=INT(I34)))),"受注/失注は決着日が必須",IF(AND(NOT(OR(D34="受注",D34="失注")),COUNTA(I34)&gt;0),"未決着の決着日は空欄",IF(NOT(AND(ISNUMBER(J34),J34&gt;=43831,J34&lt;73051,J34=INT(J34))),"記録確認日は時刻なしの日付で必須",IF(J34&gt;案件一覧!$B$3,"確認日が基準日より後",IF(AND(OR(D34="受注",D34="失注"),I34&gt;J34),"決着日が記録確認日より後","確認済み")))))))))))))))))))</f>
        <v/>
      </c>
      <c r="O34" s="1" t="str">
        <f aca="false">IF(N34="","",IF(N34="確認済み",0,1))</f>
        <v/>
      </c>
      <c r="P34" s="1" t="str">
        <f aca="false">IF(N34="","",IF(NOT(AND(ISNUMBER(O34),O34=IF(N34="確認済み",0,1))),1,IF(O34&lt;&gt;0,0,IF(AND(IF(D34="進行",ISNUMBER(K34),ISTEXT(K34)),K34=IF(D34="進行",ROUND(E34*F34/100,0),""),ISNUMBER(L34),L34=IF(AND(D34="進行",G34&lt;案件一覧!$B$3),1,0),ISNUMBER(M34),M34=IF(AND(NOT(OR(D34="受注",D34="失注")),C34=""),1,0)),0,1))))</f>
        <v/>
      </c>
    </row>
    <row r="35" customFormat="false" ht="30" hidden="false" customHeight="true" outlineLevel="0" collapsed="false">
      <c r="A35" s="11"/>
      <c r="B35" s="12"/>
      <c r="C35" s="12"/>
      <c r="D35" s="13"/>
      <c r="E35" s="14"/>
      <c r="F35" s="15"/>
      <c r="G35" s="16"/>
      <c r="H35" s="14"/>
      <c r="I35" s="16"/>
      <c r="J35" s="16"/>
      <c r="K35" s="5" t="str">
        <f aca="false">IF(N35="","",IF(O35&lt;&gt;0,NA(),IF(D35="進行",ROUND(E35*F35/100,0),"")))</f>
        <v/>
      </c>
      <c r="L35" s="1" t="str">
        <f aca="false">IF(N35="","",IF(O35&lt;&gt;0,NA(),IF(AND(D35="進行",G35&lt;案件一覧!$B$3),1,0)))</f>
        <v/>
      </c>
      <c r="M35" s="1" t="str">
        <f aca="false">IF(N35="","",IF(O35&lt;&gt;0,NA(),IF(AND(NOT(OR(D35="受注",D35="失注")),C35=""),1,0)))</f>
        <v/>
      </c>
      <c r="N35" s="1" t="str">
        <f aca="false">IF(COUNTA(A35:J35)=0,"",IF(NOT(AND(ISTEXT(A35),LEN(A35)=8,EXACT(LEFT(A35,4),"OPP-"),ISNUMBER(FIND(MID(A35,5,1)&amp;"x","0x1x2x3x4x5x6x7x8x9x")),ISNUMBER(FIND(MID(A35,6,1)&amp;"x","0x1x2x3x4x5x6x7x8x9x")),ISNUMBER(FIND(MID(A35,7,1)&amp;"x","0x1x2x3x4x5x6x7x8x9x")),ISNUMBER(FIND(MID(A35,8,1)&amp;"x","0x1x2x3x4x5x6x7x8x9x")))),"案件IDはOPP-と半角数字4桁",IF(COUNTIFS($A$8:$A$57,A35)&gt;1,"案件IDが重複",IF(NOT(AND(ISTEXT(B35),LEN(B35)=8,EXACT(LEFT(B35,4),"CUS-"),ISNUMBER(FIND(MID(B35,5,1)&amp;"x","0x1x2x3x4x5x6x7x8x9x")),ISNUMBER(FIND(MID(B35,6,1)&amp;"x","0x1x2x3x4x5x6x7x8x9x")),ISNUMBER(FIND(MID(B35,7,1)&amp;"x","0x1x2x3x4x5x6x7x8x9x")),ISNUMBER(FIND(MID(B35,8,1)&amp;"x","0x1x2x3x4x5x6x7x8x9x")))),"顧客IDの形式を確認",IF(COUNTIFS(登録ID!$A$8:$A$57,B35)&lt;&gt;1,"顧客が未登録/重複",IF(AND(COUNTA(C35)&gt;0,NOT(AND(ISTEXT(C35),LEN(C35)=8,EXACT(LEFT(C35,4),"STF-"),ISNUMBER(FIND(MID(C35,5,1)&amp;"x","0x1x2x3x4x5x6x7x8x9x")),ISNUMBER(FIND(MID(C35,6,1)&amp;"x","0x1x2x3x4x5x6x7x8x9x")),ISNUMBER(FIND(MID(C35,7,1)&amp;"x","0x1x2x3x4x5x6x7x8x9x")),ISNUMBER(FIND(MID(C35,8,1)&amp;"x","0x1x2x3x4x5x6x7x8x9x"))))),"担当IDの形式を確認",IF(AND(COUNTA(C35)&gt;0,COUNTIFS(登録ID!$E$8:$E$27,C35)&lt;&gt;1),"担当が未登録/重複",IF(NOT(OR(D35="進行",D35="保留",D35="受注",D35="失注",D35="未確認")),"状況を確認",IF(AND(OR(D35="進行",D35="保留"),NOT(AND(AND(ISNUMBER(E35),E35&gt;=0,E35&lt;=1000000000,E35=INT(E35)),AND(ISNUMBER(F35),F35&gt;=0,F35&lt;=100,F35=INT(F35)),AND(ISNUMBER(G35),G35&gt;=43831,G35&lt;73051,G35=INT(G35))))),"進行/保留は見込額・確度・予定日が必須",IF(AND(COUNTA(E35)&gt;0,NOT(AND(ISNUMBER(E35),E35&gt;=0,E35&lt;=1000000000,E35=INT(E35)))),"見込額は0〜10億円の整数",IF(AND(COUNTA(F35)&gt;0,NOT(AND(ISNUMBER(F35),F35&gt;=0,F35&lt;=100,F35=INT(F35)))),"確度は0〜100の整数",IF(AND(COUNTA(G35)&gt;0,NOT(AND(ISNUMBER(G35),G35&gt;=43831,G35&lt;73051,G35=INT(G35)))),"予定日は時刻なしの日付",IF(AND(D35="受注",NOT(AND(ISNUMBER(H35),H35&gt;=0,H35&lt;=1000000000,H35=INT(H35)))),"受注額は0〜10億円の整数で必須",IF(AND(D35&lt;&gt;"受注",COUNTA(H35)&gt;0),"受注以外は受注額を空欄",IF(AND(OR(D35="受注",D35="失注"),NOT(AND(ISNUMBER(I35),I35&gt;=43831,I35&lt;73051,I35=INT(I35)))),"受注/失注は決着日が必須",IF(AND(NOT(OR(D35="受注",D35="失注")),COUNTA(I35)&gt;0),"未決着の決着日は空欄",IF(NOT(AND(ISNUMBER(J35),J35&gt;=43831,J35&lt;73051,J35=INT(J35))),"記録確認日は時刻なしの日付で必須",IF(J35&gt;案件一覧!$B$3,"確認日が基準日より後",IF(AND(OR(D35="受注",D35="失注"),I35&gt;J35),"決着日が記録確認日より後","確認済み")))))))))))))))))))</f>
        <v/>
      </c>
      <c r="O35" s="1" t="str">
        <f aca="false">IF(N35="","",IF(N35="確認済み",0,1))</f>
        <v/>
      </c>
      <c r="P35" s="1" t="str">
        <f aca="false">IF(N35="","",IF(NOT(AND(ISNUMBER(O35),O35=IF(N35="確認済み",0,1))),1,IF(O35&lt;&gt;0,0,IF(AND(IF(D35="進行",ISNUMBER(K35),ISTEXT(K35)),K35=IF(D35="進行",ROUND(E35*F35/100,0),""),ISNUMBER(L35),L35=IF(AND(D35="進行",G35&lt;案件一覧!$B$3),1,0),ISNUMBER(M35),M35=IF(AND(NOT(OR(D35="受注",D35="失注")),C35=""),1,0)),0,1))))</f>
        <v/>
      </c>
    </row>
    <row r="36" customFormat="false" ht="30" hidden="false" customHeight="true" outlineLevel="0" collapsed="false">
      <c r="A36" s="11"/>
      <c r="B36" s="12"/>
      <c r="C36" s="12"/>
      <c r="D36" s="13"/>
      <c r="E36" s="14"/>
      <c r="F36" s="15"/>
      <c r="G36" s="16"/>
      <c r="H36" s="14"/>
      <c r="I36" s="16"/>
      <c r="J36" s="16"/>
      <c r="K36" s="5" t="str">
        <f aca="false">IF(N36="","",IF(O36&lt;&gt;0,NA(),IF(D36="進行",ROUND(E36*F36/100,0),"")))</f>
        <v/>
      </c>
      <c r="L36" s="1" t="str">
        <f aca="false">IF(N36="","",IF(O36&lt;&gt;0,NA(),IF(AND(D36="進行",G36&lt;案件一覧!$B$3),1,0)))</f>
        <v/>
      </c>
      <c r="M36" s="1" t="str">
        <f aca="false">IF(N36="","",IF(O36&lt;&gt;0,NA(),IF(AND(NOT(OR(D36="受注",D36="失注")),C36=""),1,0)))</f>
        <v/>
      </c>
      <c r="N36" s="1" t="str">
        <f aca="false">IF(COUNTA(A36:J36)=0,"",IF(NOT(AND(ISTEXT(A36),LEN(A36)=8,EXACT(LEFT(A36,4),"OPP-"),ISNUMBER(FIND(MID(A36,5,1)&amp;"x","0x1x2x3x4x5x6x7x8x9x")),ISNUMBER(FIND(MID(A36,6,1)&amp;"x","0x1x2x3x4x5x6x7x8x9x")),ISNUMBER(FIND(MID(A36,7,1)&amp;"x","0x1x2x3x4x5x6x7x8x9x")),ISNUMBER(FIND(MID(A36,8,1)&amp;"x","0x1x2x3x4x5x6x7x8x9x")))),"案件IDはOPP-と半角数字4桁",IF(COUNTIFS($A$8:$A$57,A36)&gt;1,"案件IDが重複",IF(NOT(AND(ISTEXT(B36),LEN(B36)=8,EXACT(LEFT(B36,4),"CUS-"),ISNUMBER(FIND(MID(B36,5,1)&amp;"x","0x1x2x3x4x5x6x7x8x9x")),ISNUMBER(FIND(MID(B36,6,1)&amp;"x","0x1x2x3x4x5x6x7x8x9x")),ISNUMBER(FIND(MID(B36,7,1)&amp;"x","0x1x2x3x4x5x6x7x8x9x")),ISNUMBER(FIND(MID(B36,8,1)&amp;"x","0x1x2x3x4x5x6x7x8x9x")))),"顧客IDの形式を確認",IF(COUNTIFS(登録ID!$A$8:$A$57,B36)&lt;&gt;1,"顧客が未登録/重複",IF(AND(COUNTA(C36)&gt;0,NOT(AND(ISTEXT(C36),LEN(C36)=8,EXACT(LEFT(C36,4),"STF-"),ISNUMBER(FIND(MID(C36,5,1)&amp;"x","0x1x2x3x4x5x6x7x8x9x")),ISNUMBER(FIND(MID(C36,6,1)&amp;"x","0x1x2x3x4x5x6x7x8x9x")),ISNUMBER(FIND(MID(C36,7,1)&amp;"x","0x1x2x3x4x5x6x7x8x9x")),ISNUMBER(FIND(MID(C36,8,1)&amp;"x","0x1x2x3x4x5x6x7x8x9x"))))),"担当IDの形式を確認",IF(AND(COUNTA(C36)&gt;0,COUNTIFS(登録ID!$E$8:$E$27,C36)&lt;&gt;1),"担当が未登録/重複",IF(NOT(OR(D36="進行",D36="保留",D36="受注",D36="失注",D36="未確認")),"状況を確認",IF(AND(OR(D36="進行",D36="保留"),NOT(AND(AND(ISNUMBER(E36),E36&gt;=0,E36&lt;=1000000000,E36=INT(E36)),AND(ISNUMBER(F36),F36&gt;=0,F36&lt;=100,F36=INT(F36)),AND(ISNUMBER(G36),G36&gt;=43831,G36&lt;73051,G36=INT(G36))))),"進行/保留は見込額・確度・予定日が必須",IF(AND(COUNTA(E36)&gt;0,NOT(AND(ISNUMBER(E36),E36&gt;=0,E36&lt;=1000000000,E36=INT(E36)))),"見込額は0〜10億円の整数",IF(AND(COUNTA(F36)&gt;0,NOT(AND(ISNUMBER(F36),F36&gt;=0,F36&lt;=100,F36=INT(F36)))),"確度は0〜100の整数",IF(AND(COUNTA(G36)&gt;0,NOT(AND(ISNUMBER(G36),G36&gt;=43831,G36&lt;73051,G36=INT(G36)))),"予定日は時刻なしの日付",IF(AND(D36="受注",NOT(AND(ISNUMBER(H36),H36&gt;=0,H36&lt;=1000000000,H36=INT(H36)))),"受注額は0〜10億円の整数で必須",IF(AND(D36&lt;&gt;"受注",COUNTA(H36)&gt;0),"受注以外は受注額を空欄",IF(AND(OR(D36="受注",D36="失注"),NOT(AND(ISNUMBER(I36),I36&gt;=43831,I36&lt;73051,I36=INT(I36)))),"受注/失注は決着日が必須",IF(AND(NOT(OR(D36="受注",D36="失注")),COUNTA(I36)&gt;0),"未決着の決着日は空欄",IF(NOT(AND(ISNUMBER(J36),J36&gt;=43831,J36&lt;73051,J36=INT(J36))),"記録確認日は時刻なしの日付で必須",IF(J36&gt;案件一覧!$B$3,"確認日が基準日より後",IF(AND(OR(D36="受注",D36="失注"),I36&gt;J36),"決着日が記録確認日より後","確認済み")))))))))))))))))))</f>
        <v/>
      </c>
      <c r="O36" s="1" t="str">
        <f aca="false">IF(N36="","",IF(N36="確認済み",0,1))</f>
        <v/>
      </c>
      <c r="P36" s="1" t="str">
        <f aca="false">IF(N36="","",IF(NOT(AND(ISNUMBER(O36),O36=IF(N36="確認済み",0,1))),1,IF(O36&lt;&gt;0,0,IF(AND(IF(D36="進行",ISNUMBER(K36),ISTEXT(K36)),K36=IF(D36="進行",ROUND(E36*F36/100,0),""),ISNUMBER(L36),L36=IF(AND(D36="進行",G36&lt;案件一覧!$B$3),1,0),ISNUMBER(M36),M36=IF(AND(NOT(OR(D36="受注",D36="失注")),C36=""),1,0)),0,1))))</f>
        <v/>
      </c>
    </row>
    <row r="37" customFormat="false" ht="30" hidden="false" customHeight="true" outlineLevel="0" collapsed="false">
      <c r="A37" s="11"/>
      <c r="B37" s="12"/>
      <c r="C37" s="12"/>
      <c r="D37" s="13"/>
      <c r="E37" s="14"/>
      <c r="F37" s="15"/>
      <c r="G37" s="16"/>
      <c r="H37" s="14"/>
      <c r="I37" s="16"/>
      <c r="J37" s="16"/>
      <c r="K37" s="5" t="str">
        <f aca="false">IF(N37="","",IF(O37&lt;&gt;0,NA(),IF(D37="進行",ROUND(E37*F37/100,0),"")))</f>
        <v/>
      </c>
      <c r="L37" s="1" t="str">
        <f aca="false">IF(N37="","",IF(O37&lt;&gt;0,NA(),IF(AND(D37="進行",G37&lt;案件一覧!$B$3),1,0)))</f>
        <v/>
      </c>
      <c r="M37" s="1" t="str">
        <f aca="false">IF(N37="","",IF(O37&lt;&gt;0,NA(),IF(AND(NOT(OR(D37="受注",D37="失注")),C37=""),1,0)))</f>
        <v/>
      </c>
      <c r="N37" s="1" t="str">
        <f aca="false">IF(COUNTA(A37:J37)=0,"",IF(NOT(AND(ISTEXT(A37),LEN(A37)=8,EXACT(LEFT(A37,4),"OPP-"),ISNUMBER(FIND(MID(A37,5,1)&amp;"x","0x1x2x3x4x5x6x7x8x9x")),ISNUMBER(FIND(MID(A37,6,1)&amp;"x","0x1x2x3x4x5x6x7x8x9x")),ISNUMBER(FIND(MID(A37,7,1)&amp;"x","0x1x2x3x4x5x6x7x8x9x")),ISNUMBER(FIND(MID(A37,8,1)&amp;"x","0x1x2x3x4x5x6x7x8x9x")))),"案件IDはOPP-と半角数字4桁",IF(COUNTIFS($A$8:$A$57,A37)&gt;1,"案件IDが重複",IF(NOT(AND(ISTEXT(B37),LEN(B37)=8,EXACT(LEFT(B37,4),"CUS-"),ISNUMBER(FIND(MID(B37,5,1)&amp;"x","0x1x2x3x4x5x6x7x8x9x")),ISNUMBER(FIND(MID(B37,6,1)&amp;"x","0x1x2x3x4x5x6x7x8x9x")),ISNUMBER(FIND(MID(B37,7,1)&amp;"x","0x1x2x3x4x5x6x7x8x9x")),ISNUMBER(FIND(MID(B37,8,1)&amp;"x","0x1x2x3x4x5x6x7x8x9x")))),"顧客IDの形式を確認",IF(COUNTIFS(登録ID!$A$8:$A$57,B37)&lt;&gt;1,"顧客が未登録/重複",IF(AND(COUNTA(C37)&gt;0,NOT(AND(ISTEXT(C37),LEN(C37)=8,EXACT(LEFT(C37,4),"STF-"),ISNUMBER(FIND(MID(C37,5,1)&amp;"x","0x1x2x3x4x5x6x7x8x9x")),ISNUMBER(FIND(MID(C37,6,1)&amp;"x","0x1x2x3x4x5x6x7x8x9x")),ISNUMBER(FIND(MID(C37,7,1)&amp;"x","0x1x2x3x4x5x6x7x8x9x")),ISNUMBER(FIND(MID(C37,8,1)&amp;"x","0x1x2x3x4x5x6x7x8x9x"))))),"担当IDの形式を確認",IF(AND(COUNTA(C37)&gt;0,COUNTIFS(登録ID!$E$8:$E$27,C37)&lt;&gt;1),"担当が未登録/重複",IF(NOT(OR(D37="進行",D37="保留",D37="受注",D37="失注",D37="未確認")),"状況を確認",IF(AND(OR(D37="進行",D37="保留"),NOT(AND(AND(ISNUMBER(E37),E37&gt;=0,E37&lt;=1000000000,E37=INT(E37)),AND(ISNUMBER(F37),F37&gt;=0,F37&lt;=100,F37=INT(F37)),AND(ISNUMBER(G37),G37&gt;=43831,G37&lt;73051,G37=INT(G37))))),"進行/保留は見込額・確度・予定日が必須",IF(AND(COUNTA(E37)&gt;0,NOT(AND(ISNUMBER(E37),E37&gt;=0,E37&lt;=1000000000,E37=INT(E37)))),"見込額は0〜10億円の整数",IF(AND(COUNTA(F37)&gt;0,NOT(AND(ISNUMBER(F37),F37&gt;=0,F37&lt;=100,F37=INT(F37)))),"確度は0〜100の整数",IF(AND(COUNTA(G37)&gt;0,NOT(AND(ISNUMBER(G37),G37&gt;=43831,G37&lt;73051,G37=INT(G37)))),"予定日は時刻なしの日付",IF(AND(D37="受注",NOT(AND(ISNUMBER(H37),H37&gt;=0,H37&lt;=1000000000,H37=INT(H37)))),"受注額は0〜10億円の整数で必須",IF(AND(D37&lt;&gt;"受注",COUNTA(H37)&gt;0),"受注以外は受注額を空欄",IF(AND(OR(D37="受注",D37="失注"),NOT(AND(ISNUMBER(I37),I37&gt;=43831,I37&lt;73051,I37=INT(I37)))),"受注/失注は決着日が必須",IF(AND(NOT(OR(D37="受注",D37="失注")),COUNTA(I37)&gt;0),"未決着の決着日は空欄",IF(NOT(AND(ISNUMBER(J37),J37&gt;=43831,J37&lt;73051,J37=INT(J37))),"記録確認日は時刻なしの日付で必須",IF(J37&gt;案件一覧!$B$3,"確認日が基準日より後",IF(AND(OR(D37="受注",D37="失注"),I37&gt;J37),"決着日が記録確認日より後","確認済み")))))))))))))))))))</f>
        <v/>
      </c>
      <c r="O37" s="1" t="str">
        <f aca="false">IF(N37="","",IF(N37="確認済み",0,1))</f>
        <v/>
      </c>
      <c r="P37" s="1" t="str">
        <f aca="false">IF(N37="","",IF(NOT(AND(ISNUMBER(O37),O37=IF(N37="確認済み",0,1))),1,IF(O37&lt;&gt;0,0,IF(AND(IF(D37="進行",ISNUMBER(K37),ISTEXT(K37)),K37=IF(D37="進行",ROUND(E37*F37/100,0),""),ISNUMBER(L37),L37=IF(AND(D37="進行",G37&lt;案件一覧!$B$3),1,0),ISNUMBER(M37),M37=IF(AND(NOT(OR(D37="受注",D37="失注")),C37=""),1,0)),0,1))))</f>
        <v/>
      </c>
    </row>
    <row r="38" customFormat="false" ht="30" hidden="false" customHeight="true" outlineLevel="0" collapsed="false">
      <c r="A38" s="11"/>
      <c r="B38" s="12"/>
      <c r="C38" s="12"/>
      <c r="D38" s="13"/>
      <c r="E38" s="14"/>
      <c r="F38" s="15"/>
      <c r="G38" s="16"/>
      <c r="H38" s="14"/>
      <c r="I38" s="16"/>
      <c r="J38" s="16"/>
      <c r="K38" s="5" t="str">
        <f aca="false">IF(N38="","",IF(O38&lt;&gt;0,NA(),IF(D38="進行",ROUND(E38*F38/100,0),"")))</f>
        <v/>
      </c>
      <c r="L38" s="1" t="str">
        <f aca="false">IF(N38="","",IF(O38&lt;&gt;0,NA(),IF(AND(D38="進行",G38&lt;案件一覧!$B$3),1,0)))</f>
        <v/>
      </c>
      <c r="M38" s="1" t="str">
        <f aca="false">IF(N38="","",IF(O38&lt;&gt;0,NA(),IF(AND(NOT(OR(D38="受注",D38="失注")),C38=""),1,0)))</f>
        <v/>
      </c>
      <c r="N38" s="1" t="str">
        <f aca="false">IF(COUNTA(A38:J38)=0,"",IF(NOT(AND(ISTEXT(A38),LEN(A38)=8,EXACT(LEFT(A38,4),"OPP-"),ISNUMBER(FIND(MID(A38,5,1)&amp;"x","0x1x2x3x4x5x6x7x8x9x")),ISNUMBER(FIND(MID(A38,6,1)&amp;"x","0x1x2x3x4x5x6x7x8x9x")),ISNUMBER(FIND(MID(A38,7,1)&amp;"x","0x1x2x3x4x5x6x7x8x9x")),ISNUMBER(FIND(MID(A38,8,1)&amp;"x","0x1x2x3x4x5x6x7x8x9x")))),"案件IDはOPP-と半角数字4桁",IF(COUNTIFS($A$8:$A$57,A38)&gt;1,"案件IDが重複",IF(NOT(AND(ISTEXT(B38),LEN(B38)=8,EXACT(LEFT(B38,4),"CUS-"),ISNUMBER(FIND(MID(B38,5,1)&amp;"x","0x1x2x3x4x5x6x7x8x9x")),ISNUMBER(FIND(MID(B38,6,1)&amp;"x","0x1x2x3x4x5x6x7x8x9x")),ISNUMBER(FIND(MID(B38,7,1)&amp;"x","0x1x2x3x4x5x6x7x8x9x")),ISNUMBER(FIND(MID(B38,8,1)&amp;"x","0x1x2x3x4x5x6x7x8x9x")))),"顧客IDの形式を確認",IF(COUNTIFS(登録ID!$A$8:$A$57,B38)&lt;&gt;1,"顧客が未登録/重複",IF(AND(COUNTA(C38)&gt;0,NOT(AND(ISTEXT(C38),LEN(C38)=8,EXACT(LEFT(C38,4),"STF-"),ISNUMBER(FIND(MID(C38,5,1)&amp;"x","0x1x2x3x4x5x6x7x8x9x")),ISNUMBER(FIND(MID(C38,6,1)&amp;"x","0x1x2x3x4x5x6x7x8x9x")),ISNUMBER(FIND(MID(C38,7,1)&amp;"x","0x1x2x3x4x5x6x7x8x9x")),ISNUMBER(FIND(MID(C38,8,1)&amp;"x","0x1x2x3x4x5x6x7x8x9x"))))),"担当IDの形式を確認",IF(AND(COUNTA(C38)&gt;0,COUNTIFS(登録ID!$E$8:$E$27,C38)&lt;&gt;1),"担当が未登録/重複",IF(NOT(OR(D38="進行",D38="保留",D38="受注",D38="失注",D38="未確認")),"状況を確認",IF(AND(OR(D38="進行",D38="保留"),NOT(AND(AND(ISNUMBER(E38),E38&gt;=0,E38&lt;=1000000000,E38=INT(E38)),AND(ISNUMBER(F38),F38&gt;=0,F38&lt;=100,F38=INT(F38)),AND(ISNUMBER(G38),G38&gt;=43831,G38&lt;73051,G38=INT(G38))))),"進行/保留は見込額・確度・予定日が必須",IF(AND(COUNTA(E38)&gt;0,NOT(AND(ISNUMBER(E38),E38&gt;=0,E38&lt;=1000000000,E38=INT(E38)))),"見込額は0〜10億円の整数",IF(AND(COUNTA(F38)&gt;0,NOT(AND(ISNUMBER(F38),F38&gt;=0,F38&lt;=100,F38=INT(F38)))),"確度は0〜100の整数",IF(AND(COUNTA(G38)&gt;0,NOT(AND(ISNUMBER(G38),G38&gt;=43831,G38&lt;73051,G38=INT(G38)))),"予定日は時刻なしの日付",IF(AND(D38="受注",NOT(AND(ISNUMBER(H38),H38&gt;=0,H38&lt;=1000000000,H38=INT(H38)))),"受注額は0〜10億円の整数で必須",IF(AND(D38&lt;&gt;"受注",COUNTA(H38)&gt;0),"受注以外は受注額を空欄",IF(AND(OR(D38="受注",D38="失注"),NOT(AND(ISNUMBER(I38),I38&gt;=43831,I38&lt;73051,I38=INT(I38)))),"受注/失注は決着日が必須",IF(AND(NOT(OR(D38="受注",D38="失注")),COUNTA(I38)&gt;0),"未決着の決着日は空欄",IF(NOT(AND(ISNUMBER(J38),J38&gt;=43831,J38&lt;73051,J38=INT(J38))),"記録確認日は時刻なしの日付で必須",IF(J38&gt;案件一覧!$B$3,"確認日が基準日より後",IF(AND(OR(D38="受注",D38="失注"),I38&gt;J38),"決着日が記録確認日より後","確認済み")))))))))))))))))))</f>
        <v/>
      </c>
      <c r="O38" s="1" t="str">
        <f aca="false">IF(N38="","",IF(N38="確認済み",0,1))</f>
        <v/>
      </c>
      <c r="P38" s="1" t="str">
        <f aca="false">IF(N38="","",IF(NOT(AND(ISNUMBER(O38),O38=IF(N38="確認済み",0,1))),1,IF(O38&lt;&gt;0,0,IF(AND(IF(D38="進行",ISNUMBER(K38),ISTEXT(K38)),K38=IF(D38="進行",ROUND(E38*F38/100,0),""),ISNUMBER(L38),L38=IF(AND(D38="進行",G38&lt;案件一覧!$B$3),1,0),ISNUMBER(M38),M38=IF(AND(NOT(OR(D38="受注",D38="失注")),C38=""),1,0)),0,1))))</f>
        <v/>
      </c>
    </row>
    <row r="39" customFormat="false" ht="30" hidden="false" customHeight="true" outlineLevel="0" collapsed="false">
      <c r="A39" s="11"/>
      <c r="B39" s="12"/>
      <c r="C39" s="12"/>
      <c r="D39" s="13"/>
      <c r="E39" s="14"/>
      <c r="F39" s="15"/>
      <c r="G39" s="16"/>
      <c r="H39" s="14"/>
      <c r="I39" s="16"/>
      <c r="J39" s="16"/>
      <c r="K39" s="5" t="str">
        <f aca="false">IF(N39="","",IF(O39&lt;&gt;0,NA(),IF(D39="進行",ROUND(E39*F39/100,0),"")))</f>
        <v/>
      </c>
      <c r="L39" s="1" t="str">
        <f aca="false">IF(N39="","",IF(O39&lt;&gt;0,NA(),IF(AND(D39="進行",G39&lt;案件一覧!$B$3),1,0)))</f>
        <v/>
      </c>
      <c r="M39" s="1" t="str">
        <f aca="false">IF(N39="","",IF(O39&lt;&gt;0,NA(),IF(AND(NOT(OR(D39="受注",D39="失注")),C39=""),1,0)))</f>
        <v/>
      </c>
      <c r="N39" s="1" t="str">
        <f aca="false">IF(COUNTA(A39:J39)=0,"",IF(NOT(AND(ISTEXT(A39),LEN(A39)=8,EXACT(LEFT(A39,4),"OPP-"),ISNUMBER(FIND(MID(A39,5,1)&amp;"x","0x1x2x3x4x5x6x7x8x9x")),ISNUMBER(FIND(MID(A39,6,1)&amp;"x","0x1x2x3x4x5x6x7x8x9x")),ISNUMBER(FIND(MID(A39,7,1)&amp;"x","0x1x2x3x4x5x6x7x8x9x")),ISNUMBER(FIND(MID(A39,8,1)&amp;"x","0x1x2x3x4x5x6x7x8x9x")))),"案件IDはOPP-と半角数字4桁",IF(COUNTIFS($A$8:$A$57,A39)&gt;1,"案件IDが重複",IF(NOT(AND(ISTEXT(B39),LEN(B39)=8,EXACT(LEFT(B39,4),"CUS-"),ISNUMBER(FIND(MID(B39,5,1)&amp;"x","0x1x2x3x4x5x6x7x8x9x")),ISNUMBER(FIND(MID(B39,6,1)&amp;"x","0x1x2x3x4x5x6x7x8x9x")),ISNUMBER(FIND(MID(B39,7,1)&amp;"x","0x1x2x3x4x5x6x7x8x9x")),ISNUMBER(FIND(MID(B39,8,1)&amp;"x","0x1x2x3x4x5x6x7x8x9x")))),"顧客IDの形式を確認",IF(COUNTIFS(登録ID!$A$8:$A$57,B39)&lt;&gt;1,"顧客が未登録/重複",IF(AND(COUNTA(C39)&gt;0,NOT(AND(ISTEXT(C39),LEN(C39)=8,EXACT(LEFT(C39,4),"STF-"),ISNUMBER(FIND(MID(C39,5,1)&amp;"x","0x1x2x3x4x5x6x7x8x9x")),ISNUMBER(FIND(MID(C39,6,1)&amp;"x","0x1x2x3x4x5x6x7x8x9x")),ISNUMBER(FIND(MID(C39,7,1)&amp;"x","0x1x2x3x4x5x6x7x8x9x")),ISNUMBER(FIND(MID(C39,8,1)&amp;"x","0x1x2x3x4x5x6x7x8x9x"))))),"担当IDの形式を確認",IF(AND(COUNTA(C39)&gt;0,COUNTIFS(登録ID!$E$8:$E$27,C39)&lt;&gt;1),"担当が未登録/重複",IF(NOT(OR(D39="進行",D39="保留",D39="受注",D39="失注",D39="未確認")),"状況を確認",IF(AND(OR(D39="進行",D39="保留"),NOT(AND(AND(ISNUMBER(E39),E39&gt;=0,E39&lt;=1000000000,E39=INT(E39)),AND(ISNUMBER(F39),F39&gt;=0,F39&lt;=100,F39=INT(F39)),AND(ISNUMBER(G39),G39&gt;=43831,G39&lt;73051,G39=INT(G39))))),"進行/保留は見込額・確度・予定日が必須",IF(AND(COUNTA(E39)&gt;0,NOT(AND(ISNUMBER(E39),E39&gt;=0,E39&lt;=1000000000,E39=INT(E39)))),"見込額は0〜10億円の整数",IF(AND(COUNTA(F39)&gt;0,NOT(AND(ISNUMBER(F39),F39&gt;=0,F39&lt;=100,F39=INT(F39)))),"確度は0〜100の整数",IF(AND(COUNTA(G39)&gt;0,NOT(AND(ISNUMBER(G39),G39&gt;=43831,G39&lt;73051,G39=INT(G39)))),"予定日は時刻なしの日付",IF(AND(D39="受注",NOT(AND(ISNUMBER(H39),H39&gt;=0,H39&lt;=1000000000,H39=INT(H39)))),"受注額は0〜10億円の整数で必須",IF(AND(D39&lt;&gt;"受注",COUNTA(H39)&gt;0),"受注以外は受注額を空欄",IF(AND(OR(D39="受注",D39="失注"),NOT(AND(ISNUMBER(I39),I39&gt;=43831,I39&lt;73051,I39=INT(I39)))),"受注/失注は決着日が必須",IF(AND(NOT(OR(D39="受注",D39="失注")),COUNTA(I39)&gt;0),"未決着の決着日は空欄",IF(NOT(AND(ISNUMBER(J39),J39&gt;=43831,J39&lt;73051,J39=INT(J39))),"記録確認日は時刻なしの日付で必須",IF(J39&gt;案件一覧!$B$3,"確認日が基準日より後",IF(AND(OR(D39="受注",D39="失注"),I39&gt;J39),"決着日が記録確認日より後","確認済み")))))))))))))))))))</f>
        <v/>
      </c>
      <c r="O39" s="1" t="str">
        <f aca="false">IF(N39="","",IF(N39="確認済み",0,1))</f>
        <v/>
      </c>
      <c r="P39" s="1" t="str">
        <f aca="false">IF(N39="","",IF(NOT(AND(ISNUMBER(O39),O39=IF(N39="確認済み",0,1))),1,IF(O39&lt;&gt;0,0,IF(AND(IF(D39="進行",ISNUMBER(K39),ISTEXT(K39)),K39=IF(D39="進行",ROUND(E39*F39/100,0),""),ISNUMBER(L39),L39=IF(AND(D39="進行",G39&lt;案件一覧!$B$3),1,0),ISNUMBER(M39),M39=IF(AND(NOT(OR(D39="受注",D39="失注")),C39=""),1,0)),0,1))))</f>
        <v/>
      </c>
    </row>
    <row r="40" customFormat="false" ht="30" hidden="false" customHeight="true" outlineLevel="0" collapsed="false">
      <c r="A40" s="11"/>
      <c r="B40" s="12"/>
      <c r="C40" s="12"/>
      <c r="D40" s="13"/>
      <c r="E40" s="14"/>
      <c r="F40" s="15"/>
      <c r="G40" s="16"/>
      <c r="H40" s="14"/>
      <c r="I40" s="16"/>
      <c r="J40" s="16"/>
      <c r="K40" s="5" t="str">
        <f aca="false">IF(N40="","",IF(O40&lt;&gt;0,NA(),IF(D40="進行",ROUND(E40*F40/100,0),"")))</f>
        <v/>
      </c>
      <c r="L40" s="1" t="str">
        <f aca="false">IF(N40="","",IF(O40&lt;&gt;0,NA(),IF(AND(D40="進行",G40&lt;案件一覧!$B$3),1,0)))</f>
        <v/>
      </c>
      <c r="M40" s="1" t="str">
        <f aca="false">IF(N40="","",IF(O40&lt;&gt;0,NA(),IF(AND(NOT(OR(D40="受注",D40="失注")),C40=""),1,0)))</f>
        <v/>
      </c>
      <c r="N40" s="1" t="str">
        <f aca="false">IF(COUNTA(A40:J40)=0,"",IF(NOT(AND(ISTEXT(A40),LEN(A40)=8,EXACT(LEFT(A40,4),"OPP-"),ISNUMBER(FIND(MID(A40,5,1)&amp;"x","0x1x2x3x4x5x6x7x8x9x")),ISNUMBER(FIND(MID(A40,6,1)&amp;"x","0x1x2x3x4x5x6x7x8x9x")),ISNUMBER(FIND(MID(A40,7,1)&amp;"x","0x1x2x3x4x5x6x7x8x9x")),ISNUMBER(FIND(MID(A40,8,1)&amp;"x","0x1x2x3x4x5x6x7x8x9x")))),"案件IDはOPP-と半角数字4桁",IF(COUNTIFS($A$8:$A$57,A40)&gt;1,"案件IDが重複",IF(NOT(AND(ISTEXT(B40),LEN(B40)=8,EXACT(LEFT(B40,4),"CUS-"),ISNUMBER(FIND(MID(B40,5,1)&amp;"x","0x1x2x3x4x5x6x7x8x9x")),ISNUMBER(FIND(MID(B40,6,1)&amp;"x","0x1x2x3x4x5x6x7x8x9x")),ISNUMBER(FIND(MID(B40,7,1)&amp;"x","0x1x2x3x4x5x6x7x8x9x")),ISNUMBER(FIND(MID(B40,8,1)&amp;"x","0x1x2x3x4x5x6x7x8x9x")))),"顧客IDの形式を確認",IF(COUNTIFS(登録ID!$A$8:$A$57,B40)&lt;&gt;1,"顧客が未登録/重複",IF(AND(COUNTA(C40)&gt;0,NOT(AND(ISTEXT(C40),LEN(C40)=8,EXACT(LEFT(C40,4),"STF-"),ISNUMBER(FIND(MID(C40,5,1)&amp;"x","0x1x2x3x4x5x6x7x8x9x")),ISNUMBER(FIND(MID(C40,6,1)&amp;"x","0x1x2x3x4x5x6x7x8x9x")),ISNUMBER(FIND(MID(C40,7,1)&amp;"x","0x1x2x3x4x5x6x7x8x9x")),ISNUMBER(FIND(MID(C40,8,1)&amp;"x","0x1x2x3x4x5x6x7x8x9x"))))),"担当IDの形式を確認",IF(AND(COUNTA(C40)&gt;0,COUNTIFS(登録ID!$E$8:$E$27,C40)&lt;&gt;1),"担当が未登録/重複",IF(NOT(OR(D40="進行",D40="保留",D40="受注",D40="失注",D40="未確認")),"状況を確認",IF(AND(OR(D40="進行",D40="保留"),NOT(AND(AND(ISNUMBER(E40),E40&gt;=0,E40&lt;=1000000000,E40=INT(E40)),AND(ISNUMBER(F40),F40&gt;=0,F40&lt;=100,F40=INT(F40)),AND(ISNUMBER(G40),G40&gt;=43831,G40&lt;73051,G40=INT(G40))))),"進行/保留は見込額・確度・予定日が必須",IF(AND(COUNTA(E40)&gt;0,NOT(AND(ISNUMBER(E40),E40&gt;=0,E40&lt;=1000000000,E40=INT(E40)))),"見込額は0〜10億円の整数",IF(AND(COUNTA(F40)&gt;0,NOT(AND(ISNUMBER(F40),F40&gt;=0,F40&lt;=100,F40=INT(F40)))),"確度は0〜100の整数",IF(AND(COUNTA(G40)&gt;0,NOT(AND(ISNUMBER(G40),G40&gt;=43831,G40&lt;73051,G40=INT(G40)))),"予定日は時刻なしの日付",IF(AND(D40="受注",NOT(AND(ISNUMBER(H40),H40&gt;=0,H40&lt;=1000000000,H40=INT(H40)))),"受注額は0〜10億円の整数で必須",IF(AND(D40&lt;&gt;"受注",COUNTA(H40)&gt;0),"受注以外は受注額を空欄",IF(AND(OR(D40="受注",D40="失注"),NOT(AND(ISNUMBER(I40),I40&gt;=43831,I40&lt;73051,I40=INT(I40)))),"受注/失注は決着日が必須",IF(AND(NOT(OR(D40="受注",D40="失注")),COUNTA(I40)&gt;0),"未決着の決着日は空欄",IF(NOT(AND(ISNUMBER(J40),J40&gt;=43831,J40&lt;73051,J40=INT(J40))),"記録確認日は時刻なしの日付で必須",IF(J40&gt;案件一覧!$B$3,"確認日が基準日より後",IF(AND(OR(D40="受注",D40="失注"),I40&gt;J40),"決着日が記録確認日より後","確認済み")))))))))))))))))))</f>
        <v/>
      </c>
      <c r="O40" s="1" t="str">
        <f aca="false">IF(N40="","",IF(N40="確認済み",0,1))</f>
        <v/>
      </c>
      <c r="P40" s="1" t="str">
        <f aca="false">IF(N40="","",IF(NOT(AND(ISNUMBER(O40),O40=IF(N40="確認済み",0,1))),1,IF(O40&lt;&gt;0,0,IF(AND(IF(D40="進行",ISNUMBER(K40),ISTEXT(K40)),K40=IF(D40="進行",ROUND(E40*F40/100,0),""),ISNUMBER(L40),L40=IF(AND(D40="進行",G40&lt;案件一覧!$B$3),1,0),ISNUMBER(M40),M40=IF(AND(NOT(OR(D40="受注",D40="失注")),C40=""),1,0)),0,1))))</f>
        <v/>
      </c>
    </row>
    <row r="41" customFormat="false" ht="30" hidden="false" customHeight="true" outlineLevel="0" collapsed="false">
      <c r="A41" s="11"/>
      <c r="B41" s="12"/>
      <c r="C41" s="12"/>
      <c r="D41" s="13"/>
      <c r="E41" s="14"/>
      <c r="F41" s="15"/>
      <c r="G41" s="16"/>
      <c r="H41" s="14"/>
      <c r="I41" s="16"/>
      <c r="J41" s="16"/>
      <c r="K41" s="5" t="str">
        <f aca="false">IF(N41="","",IF(O41&lt;&gt;0,NA(),IF(D41="進行",ROUND(E41*F41/100,0),"")))</f>
        <v/>
      </c>
      <c r="L41" s="1" t="str">
        <f aca="false">IF(N41="","",IF(O41&lt;&gt;0,NA(),IF(AND(D41="進行",G41&lt;案件一覧!$B$3),1,0)))</f>
        <v/>
      </c>
      <c r="M41" s="1" t="str">
        <f aca="false">IF(N41="","",IF(O41&lt;&gt;0,NA(),IF(AND(NOT(OR(D41="受注",D41="失注")),C41=""),1,0)))</f>
        <v/>
      </c>
      <c r="N41" s="1" t="str">
        <f aca="false">IF(COUNTA(A41:J41)=0,"",IF(NOT(AND(ISTEXT(A41),LEN(A41)=8,EXACT(LEFT(A41,4),"OPP-"),ISNUMBER(FIND(MID(A41,5,1)&amp;"x","0x1x2x3x4x5x6x7x8x9x")),ISNUMBER(FIND(MID(A41,6,1)&amp;"x","0x1x2x3x4x5x6x7x8x9x")),ISNUMBER(FIND(MID(A41,7,1)&amp;"x","0x1x2x3x4x5x6x7x8x9x")),ISNUMBER(FIND(MID(A41,8,1)&amp;"x","0x1x2x3x4x5x6x7x8x9x")))),"案件IDはOPP-と半角数字4桁",IF(COUNTIFS($A$8:$A$57,A41)&gt;1,"案件IDが重複",IF(NOT(AND(ISTEXT(B41),LEN(B41)=8,EXACT(LEFT(B41,4),"CUS-"),ISNUMBER(FIND(MID(B41,5,1)&amp;"x","0x1x2x3x4x5x6x7x8x9x")),ISNUMBER(FIND(MID(B41,6,1)&amp;"x","0x1x2x3x4x5x6x7x8x9x")),ISNUMBER(FIND(MID(B41,7,1)&amp;"x","0x1x2x3x4x5x6x7x8x9x")),ISNUMBER(FIND(MID(B41,8,1)&amp;"x","0x1x2x3x4x5x6x7x8x9x")))),"顧客IDの形式を確認",IF(COUNTIFS(登録ID!$A$8:$A$57,B41)&lt;&gt;1,"顧客が未登録/重複",IF(AND(COUNTA(C41)&gt;0,NOT(AND(ISTEXT(C41),LEN(C41)=8,EXACT(LEFT(C41,4),"STF-"),ISNUMBER(FIND(MID(C41,5,1)&amp;"x","0x1x2x3x4x5x6x7x8x9x")),ISNUMBER(FIND(MID(C41,6,1)&amp;"x","0x1x2x3x4x5x6x7x8x9x")),ISNUMBER(FIND(MID(C41,7,1)&amp;"x","0x1x2x3x4x5x6x7x8x9x")),ISNUMBER(FIND(MID(C41,8,1)&amp;"x","0x1x2x3x4x5x6x7x8x9x"))))),"担当IDの形式を確認",IF(AND(COUNTA(C41)&gt;0,COUNTIFS(登録ID!$E$8:$E$27,C41)&lt;&gt;1),"担当が未登録/重複",IF(NOT(OR(D41="進行",D41="保留",D41="受注",D41="失注",D41="未確認")),"状況を確認",IF(AND(OR(D41="進行",D41="保留"),NOT(AND(AND(ISNUMBER(E41),E41&gt;=0,E41&lt;=1000000000,E41=INT(E41)),AND(ISNUMBER(F41),F41&gt;=0,F41&lt;=100,F41=INT(F41)),AND(ISNUMBER(G41),G41&gt;=43831,G41&lt;73051,G41=INT(G41))))),"進行/保留は見込額・確度・予定日が必須",IF(AND(COUNTA(E41)&gt;0,NOT(AND(ISNUMBER(E41),E41&gt;=0,E41&lt;=1000000000,E41=INT(E41)))),"見込額は0〜10億円の整数",IF(AND(COUNTA(F41)&gt;0,NOT(AND(ISNUMBER(F41),F41&gt;=0,F41&lt;=100,F41=INT(F41)))),"確度は0〜100の整数",IF(AND(COUNTA(G41)&gt;0,NOT(AND(ISNUMBER(G41),G41&gt;=43831,G41&lt;73051,G41=INT(G41)))),"予定日は時刻なしの日付",IF(AND(D41="受注",NOT(AND(ISNUMBER(H41),H41&gt;=0,H41&lt;=1000000000,H41=INT(H41)))),"受注額は0〜10億円の整数で必須",IF(AND(D41&lt;&gt;"受注",COUNTA(H41)&gt;0),"受注以外は受注額を空欄",IF(AND(OR(D41="受注",D41="失注"),NOT(AND(ISNUMBER(I41),I41&gt;=43831,I41&lt;73051,I41=INT(I41)))),"受注/失注は決着日が必須",IF(AND(NOT(OR(D41="受注",D41="失注")),COUNTA(I41)&gt;0),"未決着の決着日は空欄",IF(NOT(AND(ISNUMBER(J41),J41&gt;=43831,J41&lt;73051,J41=INT(J41))),"記録確認日は時刻なしの日付で必須",IF(J41&gt;案件一覧!$B$3,"確認日が基準日より後",IF(AND(OR(D41="受注",D41="失注"),I41&gt;J41),"決着日が記録確認日より後","確認済み")))))))))))))))))))</f>
        <v/>
      </c>
      <c r="O41" s="1" t="str">
        <f aca="false">IF(N41="","",IF(N41="確認済み",0,1))</f>
        <v/>
      </c>
      <c r="P41" s="1" t="str">
        <f aca="false">IF(N41="","",IF(NOT(AND(ISNUMBER(O41),O41=IF(N41="確認済み",0,1))),1,IF(O41&lt;&gt;0,0,IF(AND(IF(D41="進行",ISNUMBER(K41),ISTEXT(K41)),K41=IF(D41="進行",ROUND(E41*F41/100,0),""),ISNUMBER(L41),L41=IF(AND(D41="進行",G41&lt;案件一覧!$B$3),1,0),ISNUMBER(M41),M41=IF(AND(NOT(OR(D41="受注",D41="失注")),C41=""),1,0)),0,1))))</f>
        <v/>
      </c>
    </row>
    <row r="42" customFormat="false" ht="30" hidden="false" customHeight="true" outlineLevel="0" collapsed="false">
      <c r="A42" s="11"/>
      <c r="B42" s="12"/>
      <c r="C42" s="12"/>
      <c r="D42" s="13"/>
      <c r="E42" s="14"/>
      <c r="F42" s="15"/>
      <c r="G42" s="16"/>
      <c r="H42" s="14"/>
      <c r="I42" s="16"/>
      <c r="J42" s="16"/>
      <c r="K42" s="5" t="str">
        <f aca="false">IF(N42="","",IF(O42&lt;&gt;0,NA(),IF(D42="進行",ROUND(E42*F42/100,0),"")))</f>
        <v/>
      </c>
      <c r="L42" s="1" t="str">
        <f aca="false">IF(N42="","",IF(O42&lt;&gt;0,NA(),IF(AND(D42="進行",G42&lt;案件一覧!$B$3),1,0)))</f>
        <v/>
      </c>
      <c r="M42" s="1" t="str">
        <f aca="false">IF(N42="","",IF(O42&lt;&gt;0,NA(),IF(AND(NOT(OR(D42="受注",D42="失注")),C42=""),1,0)))</f>
        <v/>
      </c>
      <c r="N42" s="1" t="str">
        <f aca="false">IF(COUNTA(A42:J42)=0,"",IF(NOT(AND(ISTEXT(A42),LEN(A42)=8,EXACT(LEFT(A42,4),"OPP-"),ISNUMBER(FIND(MID(A42,5,1)&amp;"x","0x1x2x3x4x5x6x7x8x9x")),ISNUMBER(FIND(MID(A42,6,1)&amp;"x","0x1x2x3x4x5x6x7x8x9x")),ISNUMBER(FIND(MID(A42,7,1)&amp;"x","0x1x2x3x4x5x6x7x8x9x")),ISNUMBER(FIND(MID(A42,8,1)&amp;"x","0x1x2x3x4x5x6x7x8x9x")))),"案件IDはOPP-と半角数字4桁",IF(COUNTIFS($A$8:$A$57,A42)&gt;1,"案件IDが重複",IF(NOT(AND(ISTEXT(B42),LEN(B42)=8,EXACT(LEFT(B42,4),"CUS-"),ISNUMBER(FIND(MID(B42,5,1)&amp;"x","0x1x2x3x4x5x6x7x8x9x")),ISNUMBER(FIND(MID(B42,6,1)&amp;"x","0x1x2x3x4x5x6x7x8x9x")),ISNUMBER(FIND(MID(B42,7,1)&amp;"x","0x1x2x3x4x5x6x7x8x9x")),ISNUMBER(FIND(MID(B42,8,1)&amp;"x","0x1x2x3x4x5x6x7x8x9x")))),"顧客IDの形式を確認",IF(COUNTIFS(登録ID!$A$8:$A$57,B42)&lt;&gt;1,"顧客が未登録/重複",IF(AND(COUNTA(C42)&gt;0,NOT(AND(ISTEXT(C42),LEN(C42)=8,EXACT(LEFT(C42,4),"STF-"),ISNUMBER(FIND(MID(C42,5,1)&amp;"x","0x1x2x3x4x5x6x7x8x9x")),ISNUMBER(FIND(MID(C42,6,1)&amp;"x","0x1x2x3x4x5x6x7x8x9x")),ISNUMBER(FIND(MID(C42,7,1)&amp;"x","0x1x2x3x4x5x6x7x8x9x")),ISNUMBER(FIND(MID(C42,8,1)&amp;"x","0x1x2x3x4x5x6x7x8x9x"))))),"担当IDの形式を確認",IF(AND(COUNTA(C42)&gt;0,COUNTIFS(登録ID!$E$8:$E$27,C42)&lt;&gt;1),"担当が未登録/重複",IF(NOT(OR(D42="進行",D42="保留",D42="受注",D42="失注",D42="未確認")),"状況を確認",IF(AND(OR(D42="進行",D42="保留"),NOT(AND(AND(ISNUMBER(E42),E42&gt;=0,E42&lt;=1000000000,E42=INT(E42)),AND(ISNUMBER(F42),F42&gt;=0,F42&lt;=100,F42=INT(F42)),AND(ISNUMBER(G42),G42&gt;=43831,G42&lt;73051,G42=INT(G42))))),"進行/保留は見込額・確度・予定日が必須",IF(AND(COUNTA(E42)&gt;0,NOT(AND(ISNUMBER(E42),E42&gt;=0,E42&lt;=1000000000,E42=INT(E42)))),"見込額は0〜10億円の整数",IF(AND(COUNTA(F42)&gt;0,NOT(AND(ISNUMBER(F42),F42&gt;=0,F42&lt;=100,F42=INT(F42)))),"確度は0〜100の整数",IF(AND(COUNTA(G42)&gt;0,NOT(AND(ISNUMBER(G42),G42&gt;=43831,G42&lt;73051,G42=INT(G42)))),"予定日は時刻なしの日付",IF(AND(D42="受注",NOT(AND(ISNUMBER(H42),H42&gt;=0,H42&lt;=1000000000,H42=INT(H42)))),"受注額は0〜10億円の整数で必須",IF(AND(D42&lt;&gt;"受注",COUNTA(H42)&gt;0),"受注以外は受注額を空欄",IF(AND(OR(D42="受注",D42="失注"),NOT(AND(ISNUMBER(I42),I42&gt;=43831,I42&lt;73051,I42=INT(I42)))),"受注/失注は決着日が必須",IF(AND(NOT(OR(D42="受注",D42="失注")),COUNTA(I42)&gt;0),"未決着の決着日は空欄",IF(NOT(AND(ISNUMBER(J42),J42&gt;=43831,J42&lt;73051,J42=INT(J42))),"記録確認日は時刻なしの日付で必須",IF(J42&gt;案件一覧!$B$3,"確認日が基準日より後",IF(AND(OR(D42="受注",D42="失注"),I42&gt;J42),"決着日が記録確認日より後","確認済み")))))))))))))))))))</f>
        <v/>
      </c>
      <c r="O42" s="1" t="str">
        <f aca="false">IF(N42="","",IF(N42="確認済み",0,1))</f>
        <v/>
      </c>
      <c r="P42" s="1" t="str">
        <f aca="false">IF(N42="","",IF(NOT(AND(ISNUMBER(O42),O42=IF(N42="確認済み",0,1))),1,IF(O42&lt;&gt;0,0,IF(AND(IF(D42="進行",ISNUMBER(K42),ISTEXT(K42)),K42=IF(D42="進行",ROUND(E42*F42/100,0),""),ISNUMBER(L42),L42=IF(AND(D42="進行",G42&lt;案件一覧!$B$3),1,0),ISNUMBER(M42),M42=IF(AND(NOT(OR(D42="受注",D42="失注")),C42=""),1,0)),0,1))))</f>
        <v/>
      </c>
    </row>
    <row r="43" customFormat="false" ht="30" hidden="false" customHeight="true" outlineLevel="0" collapsed="false">
      <c r="A43" s="11"/>
      <c r="B43" s="12"/>
      <c r="C43" s="12"/>
      <c r="D43" s="13"/>
      <c r="E43" s="14"/>
      <c r="F43" s="15"/>
      <c r="G43" s="16"/>
      <c r="H43" s="14"/>
      <c r="I43" s="16"/>
      <c r="J43" s="16"/>
      <c r="K43" s="5" t="str">
        <f aca="false">IF(N43="","",IF(O43&lt;&gt;0,NA(),IF(D43="進行",ROUND(E43*F43/100,0),"")))</f>
        <v/>
      </c>
      <c r="L43" s="1" t="str">
        <f aca="false">IF(N43="","",IF(O43&lt;&gt;0,NA(),IF(AND(D43="進行",G43&lt;案件一覧!$B$3),1,0)))</f>
        <v/>
      </c>
      <c r="M43" s="1" t="str">
        <f aca="false">IF(N43="","",IF(O43&lt;&gt;0,NA(),IF(AND(NOT(OR(D43="受注",D43="失注")),C43=""),1,0)))</f>
        <v/>
      </c>
      <c r="N43" s="1" t="str">
        <f aca="false">IF(COUNTA(A43:J43)=0,"",IF(NOT(AND(ISTEXT(A43),LEN(A43)=8,EXACT(LEFT(A43,4),"OPP-"),ISNUMBER(FIND(MID(A43,5,1)&amp;"x","0x1x2x3x4x5x6x7x8x9x")),ISNUMBER(FIND(MID(A43,6,1)&amp;"x","0x1x2x3x4x5x6x7x8x9x")),ISNUMBER(FIND(MID(A43,7,1)&amp;"x","0x1x2x3x4x5x6x7x8x9x")),ISNUMBER(FIND(MID(A43,8,1)&amp;"x","0x1x2x3x4x5x6x7x8x9x")))),"案件IDはOPP-と半角数字4桁",IF(COUNTIFS($A$8:$A$57,A43)&gt;1,"案件IDが重複",IF(NOT(AND(ISTEXT(B43),LEN(B43)=8,EXACT(LEFT(B43,4),"CUS-"),ISNUMBER(FIND(MID(B43,5,1)&amp;"x","0x1x2x3x4x5x6x7x8x9x")),ISNUMBER(FIND(MID(B43,6,1)&amp;"x","0x1x2x3x4x5x6x7x8x9x")),ISNUMBER(FIND(MID(B43,7,1)&amp;"x","0x1x2x3x4x5x6x7x8x9x")),ISNUMBER(FIND(MID(B43,8,1)&amp;"x","0x1x2x3x4x5x6x7x8x9x")))),"顧客IDの形式を確認",IF(COUNTIFS(登録ID!$A$8:$A$57,B43)&lt;&gt;1,"顧客が未登録/重複",IF(AND(COUNTA(C43)&gt;0,NOT(AND(ISTEXT(C43),LEN(C43)=8,EXACT(LEFT(C43,4),"STF-"),ISNUMBER(FIND(MID(C43,5,1)&amp;"x","0x1x2x3x4x5x6x7x8x9x")),ISNUMBER(FIND(MID(C43,6,1)&amp;"x","0x1x2x3x4x5x6x7x8x9x")),ISNUMBER(FIND(MID(C43,7,1)&amp;"x","0x1x2x3x4x5x6x7x8x9x")),ISNUMBER(FIND(MID(C43,8,1)&amp;"x","0x1x2x3x4x5x6x7x8x9x"))))),"担当IDの形式を確認",IF(AND(COUNTA(C43)&gt;0,COUNTIFS(登録ID!$E$8:$E$27,C43)&lt;&gt;1),"担当が未登録/重複",IF(NOT(OR(D43="進行",D43="保留",D43="受注",D43="失注",D43="未確認")),"状況を確認",IF(AND(OR(D43="進行",D43="保留"),NOT(AND(AND(ISNUMBER(E43),E43&gt;=0,E43&lt;=1000000000,E43=INT(E43)),AND(ISNUMBER(F43),F43&gt;=0,F43&lt;=100,F43=INT(F43)),AND(ISNUMBER(G43),G43&gt;=43831,G43&lt;73051,G43=INT(G43))))),"進行/保留は見込額・確度・予定日が必須",IF(AND(COUNTA(E43)&gt;0,NOT(AND(ISNUMBER(E43),E43&gt;=0,E43&lt;=1000000000,E43=INT(E43)))),"見込額は0〜10億円の整数",IF(AND(COUNTA(F43)&gt;0,NOT(AND(ISNUMBER(F43),F43&gt;=0,F43&lt;=100,F43=INT(F43)))),"確度は0〜100の整数",IF(AND(COUNTA(G43)&gt;0,NOT(AND(ISNUMBER(G43),G43&gt;=43831,G43&lt;73051,G43=INT(G43)))),"予定日は時刻なしの日付",IF(AND(D43="受注",NOT(AND(ISNUMBER(H43),H43&gt;=0,H43&lt;=1000000000,H43=INT(H43)))),"受注額は0〜10億円の整数で必須",IF(AND(D43&lt;&gt;"受注",COUNTA(H43)&gt;0),"受注以外は受注額を空欄",IF(AND(OR(D43="受注",D43="失注"),NOT(AND(ISNUMBER(I43),I43&gt;=43831,I43&lt;73051,I43=INT(I43)))),"受注/失注は決着日が必須",IF(AND(NOT(OR(D43="受注",D43="失注")),COUNTA(I43)&gt;0),"未決着の決着日は空欄",IF(NOT(AND(ISNUMBER(J43),J43&gt;=43831,J43&lt;73051,J43=INT(J43))),"記録確認日は時刻なしの日付で必須",IF(J43&gt;案件一覧!$B$3,"確認日が基準日より後",IF(AND(OR(D43="受注",D43="失注"),I43&gt;J43),"決着日が記録確認日より後","確認済み")))))))))))))))))))</f>
        <v/>
      </c>
      <c r="O43" s="1" t="str">
        <f aca="false">IF(N43="","",IF(N43="確認済み",0,1))</f>
        <v/>
      </c>
      <c r="P43" s="1" t="str">
        <f aca="false">IF(N43="","",IF(NOT(AND(ISNUMBER(O43),O43=IF(N43="確認済み",0,1))),1,IF(O43&lt;&gt;0,0,IF(AND(IF(D43="進行",ISNUMBER(K43),ISTEXT(K43)),K43=IF(D43="進行",ROUND(E43*F43/100,0),""),ISNUMBER(L43),L43=IF(AND(D43="進行",G43&lt;案件一覧!$B$3),1,0),ISNUMBER(M43),M43=IF(AND(NOT(OR(D43="受注",D43="失注")),C43=""),1,0)),0,1))))</f>
        <v/>
      </c>
    </row>
    <row r="44" customFormat="false" ht="30" hidden="false" customHeight="true" outlineLevel="0" collapsed="false">
      <c r="A44" s="11"/>
      <c r="B44" s="12"/>
      <c r="C44" s="12"/>
      <c r="D44" s="13"/>
      <c r="E44" s="14"/>
      <c r="F44" s="15"/>
      <c r="G44" s="16"/>
      <c r="H44" s="14"/>
      <c r="I44" s="16"/>
      <c r="J44" s="16"/>
      <c r="K44" s="5" t="str">
        <f aca="false">IF(N44="","",IF(O44&lt;&gt;0,NA(),IF(D44="進行",ROUND(E44*F44/100,0),"")))</f>
        <v/>
      </c>
      <c r="L44" s="1" t="str">
        <f aca="false">IF(N44="","",IF(O44&lt;&gt;0,NA(),IF(AND(D44="進行",G44&lt;案件一覧!$B$3),1,0)))</f>
        <v/>
      </c>
      <c r="M44" s="1" t="str">
        <f aca="false">IF(N44="","",IF(O44&lt;&gt;0,NA(),IF(AND(NOT(OR(D44="受注",D44="失注")),C44=""),1,0)))</f>
        <v/>
      </c>
      <c r="N44" s="1" t="str">
        <f aca="false">IF(COUNTA(A44:J44)=0,"",IF(NOT(AND(ISTEXT(A44),LEN(A44)=8,EXACT(LEFT(A44,4),"OPP-"),ISNUMBER(FIND(MID(A44,5,1)&amp;"x","0x1x2x3x4x5x6x7x8x9x")),ISNUMBER(FIND(MID(A44,6,1)&amp;"x","0x1x2x3x4x5x6x7x8x9x")),ISNUMBER(FIND(MID(A44,7,1)&amp;"x","0x1x2x3x4x5x6x7x8x9x")),ISNUMBER(FIND(MID(A44,8,1)&amp;"x","0x1x2x3x4x5x6x7x8x9x")))),"案件IDはOPP-と半角数字4桁",IF(COUNTIFS($A$8:$A$57,A44)&gt;1,"案件IDが重複",IF(NOT(AND(ISTEXT(B44),LEN(B44)=8,EXACT(LEFT(B44,4),"CUS-"),ISNUMBER(FIND(MID(B44,5,1)&amp;"x","0x1x2x3x4x5x6x7x8x9x")),ISNUMBER(FIND(MID(B44,6,1)&amp;"x","0x1x2x3x4x5x6x7x8x9x")),ISNUMBER(FIND(MID(B44,7,1)&amp;"x","0x1x2x3x4x5x6x7x8x9x")),ISNUMBER(FIND(MID(B44,8,1)&amp;"x","0x1x2x3x4x5x6x7x8x9x")))),"顧客IDの形式を確認",IF(COUNTIFS(登録ID!$A$8:$A$57,B44)&lt;&gt;1,"顧客が未登録/重複",IF(AND(COUNTA(C44)&gt;0,NOT(AND(ISTEXT(C44),LEN(C44)=8,EXACT(LEFT(C44,4),"STF-"),ISNUMBER(FIND(MID(C44,5,1)&amp;"x","0x1x2x3x4x5x6x7x8x9x")),ISNUMBER(FIND(MID(C44,6,1)&amp;"x","0x1x2x3x4x5x6x7x8x9x")),ISNUMBER(FIND(MID(C44,7,1)&amp;"x","0x1x2x3x4x5x6x7x8x9x")),ISNUMBER(FIND(MID(C44,8,1)&amp;"x","0x1x2x3x4x5x6x7x8x9x"))))),"担当IDの形式を確認",IF(AND(COUNTA(C44)&gt;0,COUNTIFS(登録ID!$E$8:$E$27,C44)&lt;&gt;1),"担当が未登録/重複",IF(NOT(OR(D44="進行",D44="保留",D44="受注",D44="失注",D44="未確認")),"状況を確認",IF(AND(OR(D44="進行",D44="保留"),NOT(AND(AND(ISNUMBER(E44),E44&gt;=0,E44&lt;=1000000000,E44=INT(E44)),AND(ISNUMBER(F44),F44&gt;=0,F44&lt;=100,F44=INT(F44)),AND(ISNUMBER(G44),G44&gt;=43831,G44&lt;73051,G44=INT(G44))))),"進行/保留は見込額・確度・予定日が必須",IF(AND(COUNTA(E44)&gt;0,NOT(AND(ISNUMBER(E44),E44&gt;=0,E44&lt;=1000000000,E44=INT(E44)))),"見込額は0〜10億円の整数",IF(AND(COUNTA(F44)&gt;0,NOT(AND(ISNUMBER(F44),F44&gt;=0,F44&lt;=100,F44=INT(F44)))),"確度は0〜100の整数",IF(AND(COUNTA(G44)&gt;0,NOT(AND(ISNUMBER(G44),G44&gt;=43831,G44&lt;73051,G44=INT(G44)))),"予定日は時刻なしの日付",IF(AND(D44="受注",NOT(AND(ISNUMBER(H44),H44&gt;=0,H44&lt;=1000000000,H44=INT(H44)))),"受注額は0〜10億円の整数で必須",IF(AND(D44&lt;&gt;"受注",COUNTA(H44)&gt;0),"受注以外は受注額を空欄",IF(AND(OR(D44="受注",D44="失注"),NOT(AND(ISNUMBER(I44),I44&gt;=43831,I44&lt;73051,I44=INT(I44)))),"受注/失注は決着日が必須",IF(AND(NOT(OR(D44="受注",D44="失注")),COUNTA(I44)&gt;0),"未決着の決着日は空欄",IF(NOT(AND(ISNUMBER(J44),J44&gt;=43831,J44&lt;73051,J44=INT(J44))),"記録確認日は時刻なしの日付で必須",IF(J44&gt;案件一覧!$B$3,"確認日が基準日より後",IF(AND(OR(D44="受注",D44="失注"),I44&gt;J44),"決着日が記録確認日より後","確認済み")))))))))))))))))))</f>
        <v/>
      </c>
      <c r="O44" s="1" t="str">
        <f aca="false">IF(N44="","",IF(N44="確認済み",0,1))</f>
        <v/>
      </c>
      <c r="P44" s="1" t="str">
        <f aca="false">IF(N44="","",IF(NOT(AND(ISNUMBER(O44),O44=IF(N44="確認済み",0,1))),1,IF(O44&lt;&gt;0,0,IF(AND(IF(D44="進行",ISNUMBER(K44),ISTEXT(K44)),K44=IF(D44="進行",ROUND(E44*F44/100,0),""),ISNUMBER(L44),L44=IF(AND(D44="進行",G44&lt;案件一覧!$B$3),1,0),ISNUMBER(M44),M44=IF(AND(NOT(OR(D44="受注",D44="失注")),C44=""),1,0)),0,1))))</f>
        <v/>
      </c>
    </row>
    <row r="45" customFormat="false" ht="30" hidden="false" customHeight="true" outlineLevel="0" collapsed="false">
      <c r="A45" s="11"/>
      <c r="B45" s="12"/>
      <c r="C45" s="12"/>
      <c r="D45" s="13"/>
      <c r="E45" s="14"/>
      <c r="F45" s="15"/>
      <c r="G45" s="16"/>
      <c r="H45" s="14"/>
      <c r="I45" s="16"/>
      <c r="J45" s="16"/>
      <c r="K45" s="5" t="str">
        <f aca="false">IF(N45="","",IF(O45&lt;&gt;0,NA(),IF(D45="進行",ROUND(E45*F45/100,0),"")))</f>
        <v/>
      </c>
      <c r="L45" s="1" t="str">
        <f aca="false">IF(N45="","",IF(O45&lt;&gt;0,NA(),IF(AND(D45="進行",G45&lt;案件一覧!$B$3),1,0)))</f>
        <v/>
      </c>
      <c r="M45" s="1" t="str">
        <f aca="false">IF(N45="","",IF(O45&lt;&gt;0,NA(),IF(AND(NOT(OR(D45="受注",D45="失注")),C45=""),1,0)))</f>
        <v/>
      </c>
      <c r="N45" s="1" t="str">
        <f aca="false">IF(COUNTA(A45:J45)=0,"",IF(NOT(AND(ISTEXT(A45),LEN(A45)=8,EXACT(LEFT(A45,4),"OPP-"),ISNUMBER(FIND(MID(A45,5,1)&amp;"x","0x1x2x3x4x5x6x7x8x9x")),ISNUMBER(FIND(MID(A45,6,1)&amp;"x","0x1x2x3x4x5x6x7x8x9x")),ISNUMBER(FIND(MID(A45,7,1)&amp;"x","0x1x2x3x4x5x6x7x8x9x")),ISNUMBER(FIND(MID(A45,8,1)&amp;"x","0x1x2x3x4x5x6x7x8x9x")))),"案件IDはOPP-と半角数字4桁",IF(COUNTIFS($A$8:$A$57,A45)&gt;1,"案件IDが重複",IF(NOT(AND(ISTEXT(B45),LEN(B45)=8,EXACT(LEFT(B45,4),"CUS-"),ISNUMBER(FIND(MID(B45,5,1)&amp;"x","0x1x2x3x4x5x6x7x8x9x")),ISNUMBER(FIND(MID(B45,6,1)&amp;"x","0x1x2x3x4x5x6x7x8x9x")),ISNUMBER(FIND(MID(B45,7,1)&amp;"x","0x1x2x3x4x5x6x7x8x9x")),ISNUMBER(FIND(MID(B45,8,1)&amp;"x","0x1x2x3x4x5x6x7x8x9x")))),"顧客IDの形式を確認",IF(COUNTIFS(登録ID!$A$8:$A$57,B45)&lt;&gt;1,"顧客が未登録/重複",IF(AND(COUNTA(C45)&gt;0,NOT(AND(ISTEXT(C45),LEN(C45)=8,EXACT(LEFT(C45,4),"STF-"),ISNUMBER(FIND(MID(C45,5,1)&amp;"x","0x1x2x3x4x5x6x7x8x9x")),ISNUMBER(FIND(MID(C45,6,1)&amp;"x","0x1x2x3x4x5x6x7x8x9x")),ISNUMBER(FIND(MID(C45,7,1)&amp;"x","0x1x2x3x4x5x6x7x8x9x")),ISNUMBER(FIND(MID(C45,8,1)&amp;"x","0x1x2x3x4x5x6x7x8x9x"))))),"担当IDの形式を確認",IF(AND(COUNTA(C45)&gt;0,COUNTIFS(登録ID!$E$8:$E$27,C45)&lt;&gt;1),"担当が未登録/重複",IF(NOT(OR(D45="進行",D45="保留",D45="受注",D45="失注",D45="未確認")),"状況を確認",IF(AND(OR(D45="進行",D45="保留"),NOT(AND(AND(ISNUMBER(E45),E45&gt;=0,E45&lt;=1000000000,E45=INT(E45)),AND(ISNUMBER(F45),F45&gt;=0,F45&lt;=100,F45=INT(F45)),AND(ISNUMBER(G45),G45&gt;=43831,G45&lt;73051,G45=INT(G45))))),"進行/保留は見込額・確度・予定日が必須",IF(AND(COUNTA(E45)&gt;0,NOT(AND(ISNUMBER(E45),E45&gt;=0,E45&lt;=1000000000,E45=INT(E45)))),"見込額は0〜10億円の整数",IF(AND(COUNTA(F45)&gt;0,NOT(AND(ISNUMBER(F45),F45&gt;=0,F45&lt;=100,F45=INT(F45)))),"確度は0〜100の整数",IF(AND(COUNTA(G45)&gt;0,NOT(AND(ISNUMBER(G45),G45&gt;=43831,G45&lt;73051,G45=INT(G45)))),"予定日は時刻なしの日付",IF(AND(D45="受注",NOT(AND(ISNUMBER(H45),H45&gt;=0,H45&lt;=1000000000,H45=INT(H45)))),"受注額は0〜10億円の整数で必須",IF(AND(D45&lt;&gt;"受注",COUNTA(H45)&gt;0),"受注以外は受注額を空欄",IF(AND(OR(D45="受注",D45="失注"),NOT(AND(ISNUMBER(I45),I45&gt;=43831,I45&lt;73051,I45=INT(I45)))),"受注/失注は決着日が必須",IF(AND(NOT(OR(D45="受注",D45="失注")),COUNTA(I45)&gt;0),"未決着の決着日は空欄",IF(NOT(AND(ISNUMBER(J45),J45&gt;=43831,J45&lt;73051,J45=INT(J45))),"記録確認日は時刻なしの日付で必須",IF(J45&gt;案件一覧!$B$3,"確認日が基準日より後",IF(AND(OR(D45="受注",D45="失注"),I45&gt;J45),"決着日が記録確認日より後","確認済み")))))))))))))))))))</f>
        <v/>
      </c>
      <c r="O45" s="1" t="str">
        <f aca="false">IF(N45="","",IF(N45="確認済み",0,1))</f>
        <v/>
      </c>
      <c r="P45" s="1" t="str">
        <f aca="false">IF(N45="","",IF(NOT(AND(ISNUMBER(O45),O45=IF(N45="確認済み",0,1))),1,IF(O45&lt;&gt;0,0,IF(AND(IF(D45="進行",ISNUMBER(K45),ISTEXT(K45)),K45=IF(D45="進行",ROUND(E45*F45/100,0),""),ISNUMBER(L45),L45=IF(AND(D45="進行",G45&lt;案件一覧!$B$3),1,0),ISNUMBER(M45),M45=IF(AND(NOT(OR(D45="受注",D45="失注")),C45=""),1,0)),0,1))))</f>
        <v/>
      </c>
    </row>
    <row r="46" customFormat="false" ht="30" hidden="false" customHeight="true" outlineLevel="0" collapsed="false">
      <c r="A46" s="11"/>
      <c r="B46" s="12"/>
      <c r="C46" s="12"/>
      <c r="D46" s="13"/>
      <c r="E46" s="14"/>
      <c r="F46" s="15"/>
      <c r="G46" s="16"/>
      <c r="H46" s="14"/>
      <c r="I46" s="16"/>
      <c r="J46" s="16"/>
      <c r="K46" s="5" t="str">
        <f aca="false">IF(N46="","",IF(O46&lt;&gt;0,NA(),IF(D46="進行",ROUND(E46*F46/100,0),"")))</f>
        <v/>
      </c>
      <c r="L46" s="1" t="str">
        <f aca="false">IF(N46="","",IF(O46&lt;&gt;0,NA(),IF(AND(D46="進行",G46&lt;案件一覧!$B$3),1,0)))</f>
        <v/>
      </c>
      <c r="M46" s="1" t="str">
        <f aca="false">IF(N46="","",IF(O46&lt;&gt;0,NA(),IF(AND(NOT(OR(D46="受注",D46="失注")),C46=""),1,0)))</f>
        <v/>
      </c>
      <c r="N46" s="1" t="str">
        <f aca="false">IF(COUNTA(A46:J46)=0,"",IF(NOT(AND(ISTEXT(A46),LEN(A46)=8,EXACT(LEFT(A46,4),"OPP-"),ISNUMBER(FIND(MID(A46,5,1)&amp;"x","0x1x2x3x4x5x6x7x8x9x")),ISNUMBER(FIND(MID(A46,6,1)&amp;"x","0x1x2x3x4x5x6x7x8x9x")),ISNUMBER(FIND(MID(A46,7,1)&amp;"x","0x1x2x3x4x5x6x7x8x9x")),ISNUMBER(FIND(MID(A46,8,1)&amp;"x","0x1x2x3x4x5x6x7x8x9x")))),"案件IDはOPP-と半角数字4桁",IF(COUNTIFS($A$8:$A$57,A46)&gt;1,"案件IDが重複",IF(NOT(AND(ISTEXT(B46),LEN(B46)=8,EXACT(LEFT(B46,4),"CUS-"),ISNUMBER(FIND(MID(B46,5,1)&amp;"x","0x1x2x3x4x5x6x7x8x9x")),ISNUMBER(FIND(MID(B46,6,1)&amp;"x","0x1x2x3x4x5x6x7x8x9x")),ISNUMBER(FIND(MID(B46,7,1)&amp;"x","0x1x2x3x4x5x6x7x8x9x")),ISNUMBER(FIND(MID(B46,8,1)&amp;"x","0x1x2x3x4x5x6x7x8x9x")))),"顧客IDの形式を確認",IF(COUNTIFS(登録ID!$A$8:$A$57,B46)&lt;&gt;1,"顧客が未登録/重複",IF(AND(COUNTA(C46)&gt;0,NOT(AND(ISTEXT(C46),LEN(C46)=8,EXACT(LEFT(C46,4),"STF-"),ISNUMBER(FIND(MID(C46,5,1)&amp;"x","0x1x2x3x4x5x6x7x8x9x")),ISNUMBER(FIND(MID(C46,6,1)&amp;"x","0x1x2x3x4x5x6x7x8x9x")),ISNUMBER(FIND(MID(C46,7,1)&amp;"x","0x1x2x3x4x5x6x7x8x9x")),ISNUMBER(FIND(MID(C46,8,1)&amp;"x","0x1x2x3x4x5x6x7x8x9x"))))),"担当IDの形式を確認",IF(AND(COUNTA(C46)&gt;0,COUNTIFS(登録ID!$E$8:$E$27,C46)&lt;&gt;1),"担当が未登録/重複",IF(NOT(OR(D46="進行",D46="保留",D46="受注",D46="失注",D46="未確認")),"状況を確認",IF(AND(OR(D46="進行",D46="保留"),NOT(AND(AND(ISNUMBER(E46),E46&gt;=0,E46&lt;=1000000000,E46=INT(E46)),AND(ISNUMBER(F46),F46&gt;=0,F46&lt;=100,F46=INT(F46)),AND(ISNUMBER(G46),G46&gt;=43831,G46&lt;73051,G46=INT(G46))))),"進行/保留は見込額・確度・予定日が必須",IF(AND(COUNTA(E46)&gt;0,NOT(AND(ISNUMBER(E46),E46&gt;=0,E46&lt;=1000000000,E46=INT(E46)))),"見込額は0〜10億円の整数",IF(AND(COUNTA(F46)&gt;0,NOT(AND(ISNUMBER(F46),F46&gt;=0,F46&lt;=100,F46=INT(F46)))),"確度は0〜100の整数",IF(AND(COUNTA(G46)&gt;0,NOT(AND(ISNUMBER(G46),G46&gt;=43831,G46&lt;73051,G46=INT(G46)))),"予定日は時刻なしの日付",IF(AND(D46="受注",NOT(AND(ISNUMBER(H46),H46&gt;=0,H46&lt;=1000000000,H46=INT(H46)))),"受注額は0〜10億円の整数で必須",IF(AND(D46&lt;&gt;"受注",COUNTA(H46)&gt;0),"受注以外は受注額を空欄",IF(AND(OR(D46="受注",D46="失注"),NOT(AND(ISNUMBER(I46),I46&gt;=43831,I46&lt;73051,I46=INT(I46)))),"受注/失注は決着日が必須",IF(AND(NOT(OR(D46="受注",D46="失注")),COUNTA(I46)&gt;0),"未決着の決着日は空欄",IF(NOT(AND(ISNUMBER(J46),J46&gt;=43831,J46&lt;73051,J46=INT(J46))),"記録確認日は時刻なしの日付で必須",IF(J46&gt;案件一覧!$B$3,"確認日が基準日より後",IF(AND(OR(D46="受注",D46="失注"),I46&gt;J46),"決着日が記録確認日より後","確認済み")))))))))))))))))))</f>
        <v/>
      </c>
      <c r="O46" s="1" t="str">
        <f aca="false">IF(N46="","",IF(N46="確認済み",0,1))</f>
        <v/>
      </c>
      <c r="P46" s="1" t="str">
        <f aca="false">IF(N46="","",IF(NOT(AND(ISNUMBER(O46),O46=IF(N46="確認済み",0,1))),1,IF(O46&lt;&gt;0,0,IF(AND(IF(D46="進行",ISNUMBER(K46),ISTEXT(K46)),K46=IF(D46="進行",ROUND(E46*F46/100,0),""),ISNUMBER(L46),L46=IF(AND(D46="進行",G46&lt;案件一覧!$B$3),1,0),ISNUMBER(M46),M46=IF(AND(NOT(OR(D46="受注",D46="失注")),C46=""),1,0)),0,1))))</f>
        <v/>
      </c>
    </row>
    <row r="47" customFormat="false" ht="30" hidden="false" customHeight="true" outlineLevel="0" collapsed="false">
      <c r="A47" s="11"/>
      <c r="B47" s="12"/>
      <c r="C47" s="12"/>
      <c r="D47" s="13"/>
      <c r="E47" s="14"/>
      <c r="F47" s="15"/>
      <c r="G47" s="16"/>
      <c r="H47" s="14"/>
      <c r="I47" s="16"/>
      <c r="J47" s="16"/>
      <c r="K47" s="5" t="str">
        <f aca="false">IF(N47="","",IF(O47&lt;&gt;0,NA(),IF(D47="進行",ROUND(E47*F47/100,0),"")))</f>
        <v/>
      </c>
      <c r="L47" s="1" t="str">
        <f aca="false">IF(N47="","",IF(O47&lt;&gt;0,NA(),IF(AND(D47="進行",G47&lt;案件一覧!$B$3),1,0)))</f>
        <v/>
      </c>
      <c r="M47" s="1" t="str">
        <f aca="false">IF(N47="","",IF(O47&lt;&gt;0,NA(),IF(AND(NOT(OR(D47="受注",D47="失注")),C47=""),1,0)))</f>
        <v/>
      </c>
      <c r="N47" s="1" t="str">
        <f aca="false">IF(COUNTA(A47:J47)=0,"",IF(NOT(AND(ISTEXT(A47),LEN(A47)=8,EXACT(LEFT(A47,4),"OPP-"),ISNUMBER(FIND(MID(A47,5,1)&amp;"x","0x1x2x3x4x5x6x7x8x9x")),ISNUMBER(FIND(MID(A47,6,1)&amp;"x","0x1x2x3x4x5x6x7x8x9x")),ISNUMBER(FIND(MID(A47,7,1)&amp;"x","0x1x2x3x4x5x6x7x8x9x")),ISNUMBER(FIND(MID(A47,8,1)&amp;"x","0x1x2x3x4x5x6x7x8x9x")))),"案件IDはOPP-と半角数字4桁",IF(COUNTIFS($A$8:$A$57,A47)&gt;1,"案件IDが重複",IF(NOT(AND(ISTEXT(B47),LEN(B47)=8,EXACT(LEFT(B47,4),"CUS-"),ISNUMBER(FIND(MID(B47,5,1)&amp;"x","0x1x2x3x4x5x6x7x8x9x")),ISNUMBER(FIND(MID(B47,6,1)&amp;"x","0x1x2x3x4x5x6x7x8x9x")),ISNUMBER(FIND(MID(B47,7,1)&amp;"x","0x1x2x3x4x5x6x7x8x9x")),ISNUMBER(FIND(MID(B47,8,1)&amp;"x","0x1x2x3x4x5x6x7x8x9x")))),"顧客IDの形式を確認",IF(COUNTIFS(登録ID!$A$8:$A$57,B47)&lt;&gt;1,"顧客が未登録/重複",IF(AND(COUNTA(C47)&gt;0,NOT(AND(ISTEXT(C47),LEN(C47)=8,EXACT(LEFT(C47,4),"STF-"),ISNUMBER(FIND(MID(C47,5,1)&amp;"x","0x1x2x3x4x5x6x7x8x9x")),ISNUMBER(FIND(MID(C47,6,1)&amp;"x","0x1x2x3x4x5x6x7x8x9x")),ISNUMBER(FIND(MID(C47,7,1)&amp;"x","0x1x2x3x4x5x6x7x8x9x")),ISNUMBER(FIND(MID(C47,8,1)&amp;"x","0x1x2x3x4x5x6x7x8x9x"))))),"担当IDの形式を確認",IF(AND(COUNTA(C47)&gt;0,COUNTIFS(登録ID!$E$8:$E$27,C47)&lt;&gt;1),"担当が未登録/重複",IF(NOT(OR(D47="進行",D47="保留",D47="受注",D47="失注",D47="未確認")),"状況を確認",IF(AND(OR(D47="進行",D47="保留"),NOT(AND(AND(ISNUMBER(E47),E47&gt;=0,E47&lt;=1000000000,E47=INT(E47)),AND(ISNUMBER(F47),F47&gt;=0,F47&lt;=100,F47=INT(F47)),AND(ISNUMBER(G47),G47&gt;=43831,G47&lt;73051,G47=INT(G47))))),"進行/保留は見込額・確度・予定日が必須",IF(AND(COUNTA(E47)&gt;0,NOT(AND(ISNUMBER(E47),E47&gt;=0,E47&lt;=1000000000,E47=INT(E47)))),"見込額は0〜10億円の整数",IF(AND(COUNTA(F47)&gt;0,NOT(AND(ISNUMBER(F47),F47&gt;=0,F47&lt;=100,F47=INT(F47)))),"確度は0〜100の整数",IF(AND(COUNTA(G47)&gt;0,NOT(AND(ISNUMBER(G47),G47&gt;=43831,G47&lt;73051,G47=INT(G47)))),"予定日は時刻なしの日付",IF(AND(D47="受注",NOT(AND(ISNUMBER(H47),H47&gt;=0,H47&lt;=1000000000,H47=INT(H47)))),"受注額は0〜10億円の整数で必須",IF(AND(D47&lt;&gt;"受注",COUNTA(H47)&gt;0),"受注以外は受注額を空欄",IF(AND(OR(D47="受注",D47="失注"),NOT(AND(ISNUMBER(I47),I47&gt;=43831,I47&lt;73051,I47=INT(I47)))),"受注/失注は決着日が必須",IF(AND(NOT(OR(D47="受注",D47="失注")),COUNTA(I47)&gt;0),"未決着の決着日は空欄",IF(NOT(AND(ISNUMBER(J47),J47&gt;=43831,J47&lt;73051,J47=INT(J47))),"記録確認日は時刻なしの日付で必須",IF(J47&gt;案件一覧!$B$3,"確認日が基準日より後",IF(AND(OR(D47="受注",D47="失注"),I47&gt;J47),"決着日が記録確認日より後","確認済み")))))))))))))))))))</f>
        <v/>
      </c>
      <c r="O47" s="1" t="str">
        <f aca="false">IF(N47="","",IF(N47="確認済み",0,1))</f>
        <v/>
      </c>
      <c r="P47" s="1" t="str">
        <f aca="false">IF(N47="","",IF(NOT(AND(ISNUMBER(O47),O47=IF(N47="確認済み",0,1))),1,IF(O47&lt;&gt;0,0,IF(AND(IF(D47="進行",ISNUMBER(K47),ISTEXT(K47)),K47=IF(D47="進行",ROUND(E47*F47/100,0),""),ISNUMBER(L47),L47=IF(AND(D47="進行",G47&lt;案件一覧!$B$3),1,0),ISNUMBER(M47),M47=IF(AND(NOT(OR(D47="受注",D47="失注")),C47=""),1,0)),0,1))))</f>
        <v/>
      </c>
    </row>
    <row r="48" customFormat="false" ht="30" hidden="false" customHeight="true" outlineLevel="0" collapsed="false">
      <c r="A48" s="11"/>
      <c r="B48" s="12"/>
      <c r="C48" s="12"/>
      <c r="D48" s="13"/>
      <c r="E48" s="14"/>
      <c r="F48" s="15"/>
      <c r="G48" s="16"/>
      <c r="H48" s="14"/>
      <c r="I48" s="16"/>
      <c r="J48" s="16"/>
      <c r="K48" s="5" t="str">
        <f aca="false">IF(N48="","",IF(O48&lt;&gt;0,NA(),IF(D48="進行",ROUND(E48*F48/100,0),"")))</f>
        <v/>
      </c>
      <c r="L48" s="1" t="str">
        <f aca="false">IF(N48="","",IF(O48&lt;&gt;0,NA(),IF(AND(D48="進行",G48&lt;案件一覧!$B$3),1,0)))</f>
        <v/>
      </c>
      <c r="M48" s="1" t="str">
        <f aca="false">IF(N48="","",IF(O48&lt;&gt;0,NA(),IF(AND(NOT(OR(D48="受注",D48="失注")),C48=""),1,0)))</f>
        <v/>
      </c>
      <c r="N48" s="1" t="str">
        <f aca="false">IF(COUNTA(A48:J48)=0,"",IF(NOT(AND(ISTEXT(A48),LEN(A48)=8,EXACT(LEFT(A48,4),"OPP-"),ISNUMBER(FIND(MID(A48,5,1)&amp;"x","0x1x2x3x4x5x6x7x8x9x")),ISNUMBER(FIND(MID(A48,6,1)&amp;"x","0x1x2x3x4x5x6x7x8x9x")),ISNUMBER(FIND(MID(A48,7,1)&amp;"x","0x1x2x3x4x5x6x7x8x9x")),ISNUMBER(FIND(MID(A48,8,1)&amp;"x","0x1x2x3x4x5x6x7x8x9x")))),"案件IDはOPP-と半角数字4桁",IF(COUNTIFS($A$8:$A$57,A48)&gt;1,"案件IDが重複",IF(NOT(AND(ISTEXT(B48),LEN(B48)=8,EXACT(LEFT(B48,4),"CUS-"),ISNUMBER(FIND(MID(B48,5,1)&amp;"x","0x1x2x3x4x5x6x7x8x9x")),ISNUMBER(FIND(MID(B48,6,1)&amp;"x","0x1x2x3x4x5x6x7x8x9x")),ISNUMBER(FIND(MID(B48,7,1)&amp;"x","0x1x2x3x4x5x6x7x8x9x")),ISNUMBER(FIND(MID(B48,8,1)&amp;"x","0x1x2x3x4x5x6x7x8x9x")))),"顧客IDの形式を確認",IF(COUNTIFS(登録ID!$A$8:$A$57,B48)&lt;&gt;1,"顧客が未登録/重複",IF(AND(COUNTA(C48)&gt;0,NOT(AND(ISTEXT(C48),LEN(C48)=8,EXACT(LEFT(C48,4),"STF-"),ISNUMBER(FIND(MID(C48,5,1)&amp;"x","0x1x2x3x4x5x6x7x8x9x")),ISNUMBER(FIND(MID(C48,6,1)&amp;"x","0x1x2x3x4x5x6x7x8x9x")),ISNUMBER(FIND(MID(C48,7,1)&amp;"x","0x1x2x3x4x5x6x7x8x9x")),ISNUMBER(FIND(MID(C48,8,1)&amp;"x","0x1x2x3x4x5x6x7x8x9x"))))),"担当IDの形式を確認",IF(AND(COUNTA(C48)&gt;0,COUNTIFS(登録ID!$E$8:$E$27,C48)&lt;&gt;1),"担当が未登録/重複",IF(NOT(OR(D48="進行",D48="保留",D48="受注",D48="失注",D48="未確認")),"状況を確認",IF(AND(OR(D48="進行",D48="保留"),NOT(AND(AND(ISNUMBER(E48),E48&gt;=0,E48&lt;=1000000000,E48=INT(E48)),AND(ISNUMBER(F48),F48&gt;=0,F48&lt;=100,F48=INT(F48)),AND(ISNUMBER(G48),G48&gt;=43831,G48&lt;73051,G48=INT(G48))))),"進行/保留は見込額・確度・予定日が必須",IF(AND(COUNTA(E48)&gt;0,NOT(AND(ISNUMBER(E48),E48&gt;=0,E48&lt;=1000000000,E48=INT(E48)))),"見込額は0〜10億円の整数",IF(AND(COUNTA(F48)&gt;0,NOT(AND(ISNUMBER(F48),F48&gt;=0,F48&lt;=100,F48=INT(F48)))),"確度は0〜100の整数",IF(AND(COUNTA(G48)&gt;0,NOT(AND(ISNUMBER(G48),G48&gt;=43831,G48&lt;73051,G48=INT(G48)))),"予定日は時刻なしの日付",IF(AND(D48="受注",NOT(AND(ISNUMBER(H48),H48&gt;=0,H48&lt;=1000000000,H48=INT(H48)))),"受注額は0〜10億円の整数で必須",IF(AND(D48&lt;&gt;"受注",COUNTA(H48)&gt;0),"受注以外は受注額を空欄",IF(AND(OR(D48="受注",D48="失注"),NOT(AND(ISNUMBER(I48),I48&gt;=43831,I48&lt;73051,I48=INT(I48)))),"受注/失注は決着日が必須",IF(AND(NOT(OR(D48="受注",D48="失注")),COUNTA(I48)&gt;0),"未決着の決着日は空欄",IF(NOT(AND(ISNUMBER(J48),J48&gt;=43831,J48&lt;73051,J48=INT(J48))),"記録確認日は時刻なしの日付で必須",IF(J48&gt;案件一覧!$B$3,"確認日が基準日より後",IF(AND(OR(D48="受注",D48="失注"),I48&gt;J48),"決着日が記録確認日より後","確認済み")))))))))))))))))))</f>
        <v/>
      </c>
      <c r="O48" s="1" t="str">
        <f aca="false">IF(N48="","",IF(N48="確認済み",0,1))</f>
        <v/>
      </c>
      <c r="P48" s="1" t="str">
        <f aca="false">IF(N48="","",IF(NOT(AND(ISNUMBER(O48),O48=IF(N48="確認済み",0,1))),1,IF(O48&lt;&gt;0,0,IF(AND(IF(D48="進行",ISNUMBER(K48),ISTEXT(K48)),K48=IF(D48="進行",ROUND(E48*F48/100,0),""),ISNUMBER(L48),L48=IF(AND(D48="進行",G48&lt;案件一覧!$B$3),1,0),ISNUMBER(M48),M48=IF(AND(NOT(OR(D48="受注",D48="失注")),C48=""),1,0)),0,1))))</f>
        <v/>
      </c>
    </row>
    <row r="49" customFormat="false" ht="30" hidden="false" customHeight="true" outlineLevel="0" collapsed="false">
      <c r="A49" s="11"/>
      <c r="B49" s="12"/>
      <c r="C49" s="12"/>
      <c r="D49" s="13"/>
      <c r="E49" s="14"/>
      <c r="F49" s="15"/>
      <c r="G49" s="16"/>
      <c r="H49" s="14"/>
      <c r="I49" s="16"/>
      <c r="J49" s="16"/>
      <c r="K49" s="5" t="str">
        <f aca="false">IF(N49="","",IF(O49&lt;&gt;0,NA(),IF(D49="進行",ROUND(E49*F49/100,0),"")))</f>
        <v/>
      </c>
      <c r="L49" s="1" t="str">
        <f aca="false">IF(N49="","",IF(O49&lt;&gt;0,NA(),IF(AND(D49="進行",G49&lt;案件一覧!$B$3),1,0)))</f>
        <v/>
      </c>
      <c r="M49" s="1" t="str">
        <f aca="false">IF(N49="","",IF(O49&lt;&gt;0,NA(),IF(AND(NOT(OR(D49="受注",D49="失注")),C49=""),1,0)))</f>
        <v/>
      </c>
      <c r="N49" s="1" t="str">
        <f aca="false">IF(COUNTA(A49:J49)=0,"",IF(NOT(AND(ISTEXT(A49),LEN(A49)=8,EXACT(LEFT(A49,4),"OPP-"),ISNUMBER(FIND(MID(A49,5,1)&amp;"x","0x1x2x3x4x5x6x7x8x9x")),ISNUMBER(FIND(MID(A49,6,1)&amp;"x","0x1x2x3x4x5x6x7x8x9x")),ISNUMBER(FIND(MID(A49,7,1)&amp;"x","0x1x2x3x4x5x6x7x8x9x")),ISNUMBER(FIND(MID(A49,8,1)&amp;"x","0x1x2x3x4x5x6x7x8x9x")))),"案件IDはOPP-と半角数字4桁",IF(COUNTIFS($A$8:$A$57,A49)&gt;1,"案件IDが重複",IF(NOT(AND(ISTEXT(B49),LEN(B49)=8,EXACT(LEFT(B49,4),"CUS-"),ISNUMBER(FIND(MID(B49,5,1)&amp;"x","0x1x2x3x4x5x6x7x8x9x")),ISNUMBER(FIND(MID(B49,6,1)&amp;"x","0x1x2x3x4x5x6x7x8x9x")),ISNUMBER(FIND(MID(B49,7,1)&amp;"x","0x1x2x3x4x5x6x7x8x9x")),ISNUMBER(FIND(MID(B49,8,1)&amp;"x","0x1x2x3x4x5x6x7x8x9x")))),"顧客IDの形式を確認",IF(COUNTIFS(登録ID!$A$8:$A$57,B49)&lt;&gt;1,"顧客が未登録/重複",IF(AND(COUNTA(C49)&gt;0,NOT(AND(ISTEXT(C49),LEN(C49)=8,EXACT(LEFT(C49,4),"STF-"),ISNUMBER(FIND(MID(C49,5,1)&amp;"x","0x1x2x3x4x5x6x7x8x9x")),ISNUMBER(FIND(MID(C49,6,1)&amp;"x","0x1x2x3x4x5x6x7x8x9x")),ISNUMBER(FIND(MID(C49,7,1)&amp;"x","0x1x2x3x4x5x6x7x8x9x")),ISNUMBER(FIND(MID(C49,8,1)&amp;"x","0x1x2x3x4x5x6x7x8x9x"))))),"担当IDの形式を確認",IF(AND(COUNTA(C49)&gt;0,COUNTIFS(登録ID!$E$8:$E$27,C49)&lt;&gt;1),"担当が未登録/重複",IF(NOT(OR(D49="進行",D49="保留",D49="受注",D49="失注",D49="未確認")),"状況を確認",IF(AND(OR(D49="進行",D49="保留"),NOT(AND(AND(ISNUMBER(E49),E49&gt;=0,E49&lt;=1000000000,E49=INT(E49)),AND(ISNUMBER(F49),F49&gt;=0,F49&lt;=100,F49=INT(F49)),AND(ISNUMBER(G49),G49&gt;=43831,G49&lt;73051,G49=INT(G49))))),"進行/保留は見込額・確度・予定日が必須",IF(AND(COUNTA(E49)&gt;0,NOT(AND(ISNUMBER(E49),E49&gt;=0,E49&lt;=1000000000,E49=INT(E49)))),"見込額は0〜10億円の整数",IF(AND(COUNTA(F49)&gt;0,NOT(AND(ISNUMBER(F49),F49&gt;=0,F49&lt;=100,F49=INT(F49)))),"確度は0〜100の整数",IF(AND(COUNTA(G49)&gt;0,NOT(AND(ISNUMBER(G49),G49&gt;=43831,G49&lt;73051,G49=INT(G49)))),"予定日は時刻なしの日付",IF(AND(D49="受注",NOT(AND(ISNUMBER(H49),H49&gt;=0,H49&lt;=1000000000,H49=INT(H49)))),"受注額は0〜10億円の整数で必須",IF(AND(D49&lt;&gt;"受注",COUNTA(H49)&gt;0),"受注以外は受注額を空欄",IF(AND(OR(D49="受注",D49="失注"),NOT(AND(ISNUMBER(I49),I49&gt;=43831,I49&lt;73051,I49=INT(I49)))),"受注/失注は決着日が必須",IF(AND(NOT(OR(D49="受注",D49="失注")),COUNTA(I49)&gt;0),"未決着の決着日は空欄",IF(NOT(AND(ISNUMBER(J49),J49&gt;=43831,J49&lt;73051,J49=INT(J49))),"記録確認日は時刻なしの日付で必須",IF(J49&gt;案件一覧!$B$3,"確認日が基準日より後",IF(AND(OR(D49="受注",D49="失注"),I49&gt;J49),"決着日が記録確認日より後","確認済み")))))))))))))))))))</f>
        <v/>
      </c>
      <c r="O49" s="1" t="str">
        <f aca="false">IF(N49="","",IF(N49="確認済み",0,1))</f>
        <v/>
      </c>
      <c r="P49" s="1" t="str">
        <f aca="false">IF(N49="","",IF(NOT(AND(ISNUMBER(O49),O49=IF(N49="確認済み",0,1))),1,IF(O49&lt;&gt;0,0,IF(AND(IF(D49="進行",ISNUMBER(K49),ISTEXT(K49)),K49=IF(D49="進行",ROUND(E49*F49/100,0),""),ISNUMBER(L49),L49=IF(AND(D49="進行",G49&lt;案件一覧!$B$3),1,0),ISNUMBER(M49),M49=IF(AND(NOT(OR(D49="受注",D49="失注")),C49=""),1,0)),0,1))))</f>
        <v/>
      </c>
    </row>
    <row r="50" customFormat="false" ht="30" hidden="false" customHeight="true" outlineLevel="0" collapsed="false">
      <c r="A50" s="11"/>
      <c r="B50" s="12"/>
      <c r="C50" s="12"/>
      <c r="D50" s="13"/>
      <c r="E50" s="14"/>
      <c r="F50" s="15"/>
      <c r="G50" s="16"/>
      <c r="H50" s="14"/>
      <c r="I50" s="16"/>
      <c r="J50" s="16"/>
      <c r="K50" s="5" t="str">
        <f aca="false">IF(N50="","",IF(O50&lt;&gt;0,NA(),IF(D50="進行",ROUND(E50*F50/100,0),"")))</f>
        <v/>
      </c>
      <c r="L50" s="1" t="str">
        <f aca="false">IF(N50="","",IF(O50&lt;&gt;0,NA(),IF(AND(D50="進行",G50&lt;案件一覧!$B$3),1,0)))</f>
        <v/>
      </c>
      <c r="M50" s="1" t="str">
        <f aca="false">IF(N50="","",IF(O50&lt;&gt;0,NA(),IF(AND(NOT(OR(D50="受注",D50="失注")),C50=""),1,0)))</f>
        <v/>
      </c>
      <c r="N50" s="1" t="str">
        <f aca="false">IF(COUNTA(A50:J50)=0,"",IF(NOT(AND(ISTEXT(A50),LEN(A50)=8,EXACT(LEFT(A50,4),"OPP-"),ISNUMBER(FIND(MID(A50,5,1)&amp;"x","0x1x2x3x4x5x6x7x8x9x")),ISNUMBER(FIND(MID(A50,6,1)&amp;"x","0x1x2x3x4x5x6x7x8x9x")),ISNUMBER(FIND(MID(A50,7,1)&amp;"x","0x1x2x3x4x5x6x7x8x9x")),ISNUMBER(FIND(MID(A50,8,1)&amp;"x","0x1x2x3x4x5x6x7x8x9x")))),"案件IDはOPP-と半角数字4桁",IF(COUNTIFS($A$8:$A$57,A50)&gt;1,"案件IDが重複",IF(NOT(AND(ISTEXT(B50),LEN(B50)=8,EXACT(LEFT(B50,4),"CUS-"),ISNUMBER(FIND(MID(B50,5,1)&amp;"x","0x1x2x3x4x5x6x7x8x9x")),ISNUMBER(FIND(MID(B50,6,1)&amp;"x","0x1x2x3x4x5x6x7x8x9x")),ISNUMBER(FIND(MID(B50,7,1)&amp;"x","0x1x2x3x4x5x6x7x8x9x")),ISNUMBER(FIND(MID(B50,8,1)&amp;"x","0x1x2x3x4x5x6x7x8x9x")))),"顧客IDの形式を確認",IF(COUNTIFS(登録ID!$A$8:$A$57,B50)&lt;&gt;1,"顧客が未登録/重複",IF(AND(COUNTA(C50)&gt;0,NOT(AND(ISTEXT(C50),LEN(C50)=8,EXACT(LEFT(C50,4),"STF-"),ISNUMBER(FIND(MID(C50,5,1)&amp;"x","0x1x2x3x4x5x6x7x8x9x")),ISNUMBER(FIND(MID(C50,6,1)&amp;"x","0x1x2x3x4x5x6x7x8x9x")),ISNUMBER(FIND(MID(C50,7,1)&amp;"x","0x1x2x3x4x5x6x7x8x9x")),ISNUMBER(FIND(MID(C50,8,1)&amp;"x","0x1x2x3x4x5x6x7x8x9x"))))),"担当IDの形式を確認",IF(AND(COUNTA(C50)&gt;0,COUNTIFS(登録ID!$E$8:$E$27,C50)&lt;&gt;1),"担当が未登録/重複",IF(NOT(OR(D50="進行",D50="保留",D50="受注",D50="失注",D50="未確認")),"状況を確認",IF(AND(OR(D50="進行",D50="保留"),NOT(AND(AND(ISNUMBER(E50),E50&gt;=0,E50&lt;=1000000000,E50=INT(E50)),AND(ISNUMBER(F50),F50&gt;=0,F50&lt;=100,F50=INT(F50)),AND(ISNUMBER(G50),G50&gt;=43831,G50&lt;73051,G50=INT(G50))))),"進行/保留は見込額・確度・予定日が必須",IF(AND(COUNTA(E50)&gt;0,NOT(AND(ISNUMBER(E50),E50&gt;=0,E50&lt;=1000000000,E50=INT(E50)))),"見込額は0〜10億円の整数",IF(AND(COUNTA(F50)&gt;0,NOT(AND(ISNUMBER(F50),F50&gt;=0,F50&lt;=100,F50=INT(F50)))),"確度は0〜100の整数",IF(AND(COUNTA(G50)&gt;0,NOT(AND(ISNUMBER(G50),G50&gt;=43831,G50&lt;73051,G50=INT(G50)))),"予定日は時刻なしの日付",IF(AND(D50="受注",NOT(AND(ISNUMBER(H50),H50&gt;=0,H50&lt;=1000000000,H50=INT(H50)))),"受注額は0〜10億円の整数で必須",IF(AND(D50&lt;&gt;"受注",COUNTA(H50)&gt;0),"受注以外は受注額を空欄",IF(AND(OR(D50="受注",D50="失注"),NOT(AND(ISNUMBER(I50),I50&gt;=43831,I50&lt;73051,I50=INT(I50)))),"受注/失注は決着日が必須",IF(AND(NOT(OR(D50="受注",D50="失注")),COUNTA(I50)&gt;0),"未決着の決着日は空欄",IF(NOT(AND(ISNUMBER(J50),J50&gt;=43831,J50&lt;73051,J50=INT(J50))),"記録確認日は時刻なしの日付で必須",IF(J50&gt;案件一覧!$B$3,"確認日が基準日より後",IF(AND(OR(D50="受注",D50="失注"),I50&gt;J50),"決着日が記録確認日より後","確認済み")))))))))))))))))))</f>
        <v/>
      </c>
      <c r="O50" s="1" t="str">
        <f aca="false">IF(N50="","",IF(N50="確認済み",0,1))</f>
        <v/>
      </c>
      <c r="P50" s="1" t="str">
        <f aca="false">IF(N50="","",IF(NOT(AND(ISNUMBER(O50),O50=IF(N50="確認済み",0,1))),1,IF(O50&lt;&gt;0,0,IF(AND(IF(D50="進行",ISNUMBER(K50),ISTEXT(K50)),K50=IF(D50="進行",ROUND(E50*F50/100,0),""),ISNUMBER(L50),L50=IF(AND(D50="進行",G50&lt;案件一覧!$B$3),1,0),ISNUMBER(M50),M50=IF(AND(NOT(OR(D50="受注",D50="失注")),C50=""),1,0)),0,1))))</f>
        <v/>
      </c>
    </row>
    <row r="51" customFormat="false" ht="30" hidden="false" customHeight="true" outlineLevel="0" collapsed="false">
      <c r="A51" s="11"/>
      <c r="B51" s="12"/>
      <c r="C51" s="12"/>
      <c r="D51" s="13"/>
      <c r="E51" s="14"/>
      <c r="F51" s="15"/>
      <c r="G51" s="16"/>
      <c r="H51" s="14"/>
      <c r="I51" s="16"/>
      <c r="J51" s="16"/>
      <c r="K51" s="5" t="str">
        <f aca="false">IF(N51="","",IF(O51&lt;&gt;0,NA(),IF(D51="進行",ROUND(E51*F51/100,0),"")))</f>
        <v/>
      </c>
      <c r="L51" s="1" t="str">
        <f aca="false">IF(N51="","",IF(O51&lt;&gt;0,NA(),IF(AND(D51="進行",G51&lt;案件一覧!$B$3),1,0)))</f>
        <v/>
      </c>
      <c r="M51" s="1" t="str">
        <f aca="false">IF(N51="","",IF(O51&lt;&gt;0,NA(),IF(AND(NOT(OR(D51="受注",D51="失注")),C51=""),1,0)))</f>
        <v/>
      </c>
      <c r="N51" s="1" t="str">
        <f aca="false">IF(COUNTA(A51:J51)=0,"",IF(NOT(AND(ISTEXT(A51),LEN(A51)=8,EXACT(LEFT(A51,4),"OPP-"),ISNUMBER(FIND(MID(A51,5,1)&amp;"x","0x1x2x3x4x5x6x7x8x9x")),ISNUMBER(FIND(MID(A51,6,1)&amp;"x","0x1x2x3x4x5x6x7x8x9x")),ISNUMBER(FIND(MID(A51,7,1)&amp;"x","0x1x2x3x4x5x6x7x8x9x")),ISNUMBER(FIND(MID(A51,8,1)&amp;"x","0x1x2x3x4x5x6x7x8x9x")))),"案件IDはOPP-と半角数字4桁",IF(COUNTIFS($A$8:$A$57,A51)&gt;1,"案件IDが重複",IF(NOT(AND(ISTEXT(B51),LEN(B51)=8,EXACT(LEFT(B51,4),"CUS-"),ISNUMBER(FIND(MID(B51,5,1)&amp;"x","0x1x2x3x4x5x6x7x8x9x")),ISNUMBER(FIND(MID(B51,6,1)&amp;"x","0x1x2x3x4x5x6x7x8x9x")),ISNUMBER(FIND(MID(B51,7,1)&amp;"x","0x1x2x3x4x5x6x7x8x9x")),ISNUMBER(FIND(MID(B51,8,1)&amp;"x","0x1x2x3x4x5x6x7x8x9x")))),"顧客IDの形式を確認",IF(COUNTIFS(登録ID!$A$8:$A$57,B51)&lt;&gt;1,"顧客が未登録/重複",IF(AND(COUNTA(C51)&gt;0,NOT(AND(ISTEXT(C51),LEN(C51)=8,EXACT(LEFT(C51,4),"STF-"),ISNUMBER(FIND(MID(C51,5,1)&amp;"x","0x1x2x3x4x5x6x7x8x9x")),ISNUMBER(FIND(MID(C51,6,1)&amp;"x","0x1x2x3x4x5x6x7x8x9x")),ISNUMBER(FIND(MID(C51,7,1)&amp;"x","0x1x2x3x4x5x6x7x8x9x")),ISNUMBER(FIND(MID(C51,8,1)&amp;"x","0x1x2x3x4x5x6x7x8x9x"))))),"担当IDの形式を確認",IF(AND(COUNTA(C51)&gt;0,COUNTIFS(登録ID!$E$8:$E$27,C51)&lt;&gt;1),"担当が未登録/重複",IF(NOT(OR(D51="進行",D51="保留",D51="受注",D51="失注",D51="未確認")),"状況を確認",IF(AND(OR(D51="進行",D51="保留"),NOT(AND(AND(ISNUMBER(E51),E51&gt;=0,E51&lt;=1000000000,E51=INT(E51)),AND(ISNUMBER(F51),F51&gt;=0,F51&lt;=100,F51=INT(F51)),AND(ISNUMBER(G51),G51&gt;=43831,G51&lt;73051,G51=INT(G51))))),"進行/保留は見込額・確度・予定日が必須",IF(AND(COUNTA(E51)&gt;0,NOT(AND(ISNUMBER(E51),E51&gt;=0,E51&lt;=1000000000,E51=INT(E51)))),"見込額は0〜10億円の整数",IF(AND(COUNTA(F51)&gt;0,NOT(AND(ISNUMBER(F51),F51&gt;=0,F51&lt;=100,F51=INT(F51)))),"確度は0〜100の整数",IF(AND(COUNTA(G51)&gt;0,NOT(AND(ISNUMBER(G51),G51&gt;=43831,G51&lt;73051,G51=INT(G51)))),"予定日は時刻なしの日付",IF(AND(D51="受注",NOT(AND(ISNUMBER(H51),H51&gt;=0,H51&lt;=1000000000,H51=INT(H51)))),"受注額は0〜10億円の整数で必須",IF(AND(D51&lt;&gt;"受注",COUNTA(H51)&gt;0),"受注以外は受注額を空欄",IF(AND(OR(D51="受注",D51="失注"),NOT(AND(ISNUMBER(I51),I51&gt;=43831,I51&lt;73051,I51=INT(I51)))),"受注/失注は決着日が必須",IF(AND(NOT(OR(D51="受注",D51="失注")),COUNTA(I51)&gt;0),"未決着の決着日は空欄",IF(NOT(AND(ISNUMBER(J51),J51&gt;=43831,J51&lt;73051,J51=INT(J51))),"記録確認日は時刻なしの日付で必須",IF(J51&gt;案件一覧!$B$3,"確認日が基準日より後",IF(AND(OR(D51="受注",D51="失注"),I51&gt;J51),"決着日が記録確認日より後","確認済み")))))))))))))))))))</f>
        <v/>
      </c>
      <c r="O51" s="1" t="str">
        <f aca="false">IF(N51="","",IF(N51="確認済み",0,1))</f>
        <v/>
      </c>
      <c r="P51" s="1" t="str">
        <f aca="false">IF(N51="","",IF(NOT(AND(ISNUMBER(O51),O51=IF(N51="確認済み",0,1))),1,IF(O51&lt;&gt;0,0,IF(AND(IF(D51="進行",ISNUMBER(K51),ISTEXT(K51)),K51=IF(D51="進行",ROUND(E51*F51/100,0),""),ISNUMBER(L51),L51=IF(AND(D51="進行",G51&lt;案件一覧!$B$3),1,0),ISNUMBER(M51),M51=IF(AND(NOT(OR(D51="受注",D51="失注")),C51=""),1,0)),0,1))))</f>
        <v/>
      </c>
    </row>
    <row r="52" customFormat="false" ht="30" hidden="false" customHeight="true" outlineLevel="0" collapsed="false">
      <c r="A52" s="11"/>
      <c r="B52" s="12"/>
      <c r="C52" s="12"/>
      <c r="D52" s="13"/>
      <c r="E52" s="14"/>
      <c r="F52" s="15"/>
      <c r="G52" s="16"/>
      <c r="H52" s="14"/>
      <c r="I52" s="16"/>
      <c r="J52" s="16"/>
      <c r="K52" s="5" t="str">
        <f aca="false">IF(N52="","",IF(O52&lt;&gt;0,NA(),IF(D52="進行",ROUND(E52*F52/100,0),"")))</f>
        <v/>
      </c>
      <c r="L52" s="1" t="str">
        <f aca="false">IF(N52="","",IF(O52&lt;&gt;0,NA(),IF(AND(D52="進行",G52&lt;案件一覧!$B$3),1,0)))</f>
        <v/>
      </c>
      <c r="M52" s="1" t="str">
        <f aca="false">IF(N52="","",IF(O52&lt;&gt;0,NA(),IF(AND(NOT(OR(D52="受注",D52="失注")),C52=""),1,0)))</f>
        <v/>
      </c>
      <c r="N52" s="1" t="str">
        <f aca="false">IF(COUNTA(A52:J52)=0,"",IF(NOT(AND(ISTEXT(A52),LEN(A52)=8,EXACT(LEFT(A52,4),"OPP-"),ISNUMBER(FIND(MID(A52,5,1)&amp;"x","0x1x2x3x4x5x6x7x8x9x")),ISNUMBER(FIND(MID(A52,6,1)&amp;"x","0x1x2x3x4x5x6x7x8x9x")),ISNUMBER(FIND(MID(A52,7,1)&amp;"x","0x1x2x3x4x5x6x7x8x9x")),ISNUMBER(FIND(MID(A52,8,1)&amp;"x","0x1x2x3x4x5x6x7x8x9x")))),"案件IDはOPP-と半角数字4桁",IF(COUNTIFS($A$8:$A$57,A52)&gt;1,"案件IDが重複",IF(NOT(AND(ISTEXT(B52),LEN(B52)=8,EXACT(LEFT(B52,4),"CUS-"),ISNUMBER(FIND(MID(B52,5,1)&amp;"x","0x1x2x3x4x5x6x7x8x9x")),ISNUMBER(FIND(MID(B52,6,1)&amp;"x","0x1x2x3x4x5x6x7x8x9x")),ISNUMBER(FIND(MID(B52,7,1)&amp;"x","0x1x2x3x4x5x6x7x8x9x")),ISNUMBER(FIND(MID(B52,8,1)&amp;"x","0x1x2x3x4x5x6x7x8x9x")))),"顧客IDの形式を確認",IF(COUNTIFS(登録ID!$A$8:$A$57,B52)&lt;&gt;1,"顧客が未登録/重複",IF(AND(COUNTA(C52)&gt;0,NOT(AND(ISTEXT(C52),LEN(C52)=8,EXACT(LEFT(C52,4),"STF-"),ISNUMBER(FIND(MID(C52,5,1)&amp;"x","0x1x2x3x4x5x6x7x8x9x")),ISNUMBER(FIND(MID(C52,6,1)&amp;"x","0x1x2x3x4x5x6x7x8x9x")),ISNUMBER(FIND(MID(C52,7,1)&amp;"x","0x1x2x3x4x5x6x7x8x9x")),ISNUMBER(FIND(MID(C52,8,1)&amp;"x","0x1x2x3x4x5x6x7x8x9x"))))),"担当IDの形式を確認",IF(AND(COUNTA(C52)&gt;0,COUNTIFS(登録ID!$E$8:$E$27,C52)&lt;&gt;1),"担当が未登録/重複",IF(NOT(OR(D52="進行",D52="保留",D52="受注",D52="失注",D52="未確認")),"状況を確認",IF(AND(OR(D52="進行",D52="保留"),NOT(AND(AND(ISNUMBER(E52),E52&gt;=0,E52&lt;=1000000000,E52=INT(E52)),AND(ISNUMBER(F52),F52&gt;=0,F52&lt;=100,F52=INT(F52)),AND(ISNUMBER(G52),G52&gt;=43831,G52&lt;73051,G52=INT(G52))))),"進行/保留は見込額・確度・予定日が必須",IF(AND(COUNTA(E52)&gt;0,NOT(AND(ISNUMBER(E52),E52&gt;=0,E52&lt;=1000000000,E52=INT(E52)))),"見込額は0〜10億円の整数",IF(AND(COUNTA(F52)&gt;0,NOT(AND(ISNUMBER(F52),F52&gt;=0,F52&lt;=100,F52=INT(F52)))),"確度は0〜100の整数",IF(AND(COUNTA(G52)&gt;0,NOT(AND(ISNUMBER(G52),G52&gt;=43831,G52&lt;73051,G52=INT(G52)))),"予定日は時刻なしの日付",IF(AND(D52="受注",NOT(AND(ISNUMBER(H52),H52&gt;=0,H52&lt;=1000000000,H52=INT(H52)))),"受注額は0〜10億円の整数で必須",IF(AND(D52&lt;&gt;"受注",COUNTA(H52)&gt;0),"受注以外は受注額を空欄",IF(AND(OR(D52="受注",D52="失注"),NOT(AND(ISNUMBER(I52),I52&gt;=43831,I52&lt;73051,I52=INT(I52)))),"受注/失注は決着日が必須",IF(AND(NOT(OR(D52="受注",D52="失注")),COUNTA(I52)&gt;0),"未決着の決着日は空欄",IF(NOT(AND(ISNUMBER(J52),J52&gt;=43831,J52&lt;73051,J52=INT(J52))),"記録確認日は時刻なしの日付で必須",IF(J52&gt;案件一覧!$B$3,"確認日が基準日より後",IF(AND(OR(D52="受注",D52="失注"),I52&gt;J52),"決着日が記録確認日より後","確認済み")))))))))))))))))))</f>
        <v/>
      </c>
      <c r="O52" s="1" t="str">
        <f aca="false">IF(N52="","",IF(N52="確認済み",0,1))</f>
        <v/>
      </c>
      <c r="P52" s="1" t="str">
        <f aca="false">IF(N52="","",IF(NOT(AND(ISNUMBER(O52),O52=IF(N52="確認済み",0,1))),1,IF(O52&lt;&gt;0,0,IF(AND(IF(D52="進行",ISNUMBER(K52),ISTEXT(K52)),K52=IF(D52="進行",ROUND(E52*F52/100,0),""),ISNUMBER(L52),L52=IF(AND(D52="進行",G52&lt;案件一覧!$B$3),1,0),ISNUMBER(M52),M52=IF(AND(NOT(OR(D52="受注",D52="失注")),C52=""),1,0)),0,1))))</f>
        <v/>
      </c>
    </row>
    <row r="53" customFormat="false" ht="30" hidden="false" customHeight="true" outlineLevel="0" collapsed="false">
      <c r="A53" s="11"/>
      <c r="B53" s="12"/>
      <c r="C53" s="12"/>
      <c r="D53" s="13"/>
      <c r="E53" s="14"/>
      <c r="F53" s="15"/>
      <c r="G53" s="16"/>
      <c r="H53" s="14"/>
      <c r="I53" s="16"/>
      <c r="J53" s="16"/>
      <c r="K53" s="5" t="str">
        <f aca="false">IF(N53="","",IF(O53&lt;&gt;0,NA(),IF(D53="進行",ROUND(E53*F53/100,0),"")))</f>
        <v/>
      </c>
      <c r="L53" s="1" t="str">
        <f aca="false">IF(N53="","",IF(O53&lt;&gt;0,NA(),IF(AND(D53="進行",G53&lt;案件一覧!$B$3),1,0)))</f>
        <v/>
      </c>
      <c r="M53" s="1" t="str">
        <f aca="false">IF(N53="","",IF(O53&lt;&gt;0,NA(),IF(AND(NOT(OR(D53="受注",D53="失注")),C53=""),1,0)))</f>
        <v/>
      </c>
      <c r="N53" s="1" t="str">
        <f aca="false">IF(COUNTA(A53:J53)=0,"",IF(NOT(AND(ISTEXT(A53),LEN(A53)=8,EXACT(LEFT(A53,4),"OPP-"),ISNUMBER(FIND(MID(A53,5,1)&amp;"x","0x1x2x3x4x5x6x7x8x9x")),ISNUMBER(FIND(MID(A53,6,1)&amp;"x","0x1x2x3x4x5x6x7x8x9x")),ISNUMBER(FIND(MID(A53,7,1)&amp;"x","0x1x2x3x4x5x6x7x8x9x")),ISNUMBER(FIND(MID(A53,8,1)&amp;"x","0x1x2x3x4x5x6x7x8x9x")))),"案件IDはOPP-と半角数字4桁",IF(COUNTIFS($A$8:$A$57,A53)&gt;1,"案件IDが重複",IF(NOT(AND(ISTEXT(B53),LEN(B53)=8,EXACT(LEFT(B53,4),"CUS-"),ISNUMBER(FIND(MID(B53,5,1)&amp;"x","0x1x2x3x4x5x6x7x8x9x")),ISNUMBER(FIND(MID(B53,6,1)&amp;"x","0x1x2x3x4x5x6x7x8x9x")),ISNUMBER(FIND(MID(B53,7,1)&amp;"x","0x1x2x3x4x5x6x7x8x9x")),ISNUMBER(FIND(MID(B53,8,1)&amp;"x","0x1x2x3x4x5x6x7x8x9x")))),"顧客IDの形式を確認",IF(COUNTIFS(登録ID!$A$8:$A$57,B53)&lt;&gt;1,"顧客が未登録/重複",IF(AND(COUNTA(C53)&gt;0,NOT(AND(ISTEXT(C53),LEN(C53)=8,EXACT(LEFT(C53,4),"STF-"),ISNUMBER(FIND(MID(C53,5,1)&amp;"x","0x1x2x3x4x5x6x7x8x9x")),ISNUMBER(FIND(MID(C53,6,1)&amp;"x","0x1x2x3x4x5x6x7x8x9x")),ISNUMBER(FIND(MID(C53,7,1)&amp;"x","0x1x2x3x4x5x6x7x8x9x")),ISNUMBER(FIND(MID(C53,8,1)&amp;"x","0x1x2x3x4x5x6x7x8x9x"))))),"担当IDの形式を確認",IF(AND(COUNTA(C53)&gt;0,COUNTIFS(登録ID!$E$8:$E$27,C53)&lt;&gt;1),"担当が未登録/重複",IF(NOT(OR(D53="進行",D53="保留",D53="受注",D53="失注",D53="未確認")),"状況を確認",IF(AND(OR(D53="進行",D53="保留"),NOT(AND(AND(ISNUMBER(E53),E53&gt;=0,E53&lt;=1000000000,E53=INT(E53)),AND(ISNUMBER(F53),F53&gt;=0,F53&lt;=100,F53=INT(F53)),AND(ISNUMBER(G53),G53&gt;=43831,G53&lt;73051,G53=INT(G53))))),"進行/保留は見込額・確度・予定日が必須",IF(AND(COUNTA(E53)&gt;0,NOT(AND(ISNUMBER(E53),E53&gt;=0,E53&lt;=1000000000,E53=INT(E53)))),"見込額は0〜10億円の整数",IF(AND(COUNTA(F53)&gt;0,NOT(AND(ISNUMBER(F53),F53&gt;=0,F53&lt;=100,F53=INT(F53)))),"確度は0〜100の整数",IF(AND(COUNTA(G53)&gt;0,NOT(AND(ISNUMBER(G53),G53&gt;=43831,G53&lt;73051,G53=INT(G53)))),"予定日は時刻なしの日付",IF(AND(D53="受注",NOT(AND(ISNUMBER(H53),H53&gt;=0,H53&lt;=1000000000,H53=INT(H53)))),"受注額は0〜10億円の整数で必須",IF(AND(D53&lt;&gt;"受注",COUNTA(H53)&gt;0),"受注以外は受注額を空欄",IF(AND(OR(D53="受注",D53="失注"),NOT(AND(ISNUMBER(I53),I53&gt;=43831,I53&lt;73051,I53=INT(I53)))),"受注/失注は決着日が必須",IF(AND(NOT(OR(D53="受注",D53="失注")),COUNTA(I53)&gt;0),"未決着の決着日は空欄",IF(NOT(AND(ISNUMBER(J53),J53&gt;=43831,J53&lt;73051,J53=INT(J53))),"記録確認日は時刻なしの日付で必須",IF(J53&gt;案件一覧!$B$3,"確認日が基準日より後",IF(AND(OR(D53="受注",D53="失注"),I53&gt;J53),"決着日が記録確認日より後","確認済み")))))))))))))))))))</f>
        <v/>
      </c>
      <c r="O53" s="1" t="str">
        <f aca="false">IF(N53="","",IF(N53="確認済み",0,1))</f>
        <v/>
      </c>
      <c r="P53" s="1" t="str">
        <f aca="false">IF(N53="","",IF(NOT(AND(ISNUMBER(O53),O53=IF(N53="確認済み",0,1))),1,IF(O53&lt;&gt;0,0,IF(AND(IF(D53="進行",ISNUMBER(K53),ISTEXT(K53)),K53=IF(D53="進行",ROUND(E53*F53/100,0),""),ISNUMBER(L53),L53=IF(AND(D53="進行",G53&lt;案件一覧!$B$3),1,0),ISNUMBER(M53),M53=IF(AND(NOT(OR(D53="受注",D53="失注")),C53=""),1,0)),0,1))))</f>
        <v/>
      </c>
    </row>
    <row r="54" customFormat="false" ht="30" hidden="false" customHeight="true" outlineLevel="0" collapsed="false">
      <c r="A54" s="11"/>
      <c r="B54" s="12"/>
      <c r="C54" s="12"/>
      <c r="D54" s="13"/>
      <c r="E54" s="14"/>
      <c r="F54" s="15"/>
      <c r="G54" s="16"/>
      <c r="H54" s="14"/>
      <c r="I54" s="16"/>
      <c r="J54" s="16"/>
      <c r="K54" s="5" t="str">
        <f aca="false">IF(N54="","",IF(O54&lt;&gt;0,NA(),IF(D54="進行",ROUND(E54*F54/100,0),"")))</f>
        <v/>
      </c>
      <c r="L54" s="1" t="str">
        <f aca="false">IF(N54="","",IF(O54&lt;&gt;0,NA(),IF(AND(D54="進行",G54&lt;案件一覧!$B$3),1,0)))</f>
        <v/>
      </c>
      <c r="M54" s="1" t="str">
        <f aca="false">IF(N54="","",IF(O54&lt;&gt;0,NA(),IF(AND(NOT(OR(D54="受注",D54="失注")),C54=""),1,0)))</f>
        <v/>
      </c>
      <c r="N54" s="1" t="str">
        <f aca="false">IF(COUNTA(A54:J54)=0,"",IF(NOT(AND(ISTEXT(A54),LEN(A54)=8,EXACT(LEFT(A54,4),"OPP-"),ISNUMBER(FIND(MID(A54,5,1)&amp;"x","0x1x2x3x4x5x6x7x8x9x")),ISNUMBER(FIND(MID(A54,6,1)&amp;"x","0x1x2x3x4x5x6x7x8x9x")),ISNUMBER(FIND(MID(A54,7,1)&amp;"x","0x1x2x3x4x5x6x7x8x9x")),ISNUMBER(FIND(MID(A54,8,1)&amp;"x","0x1x2x3x4x5x6x7x8x9x")))),"案件IDはOPP-と半角数字4桁",IF(COUNTIFS($A$8:$A$57,A54)&gt;1,"案件IDが重複",IF(NOT(AND(ISTEXT(B54),LEN(B54)=8,EXACT(LEFT(B54,4),"CUS-"),ISNUMBER(FIND(MID(B54,5,1)&amp;"x","0x1x2x3x4x5x6x7x8x9x")),ISNUMBER(FIND(MID(B54,6,1)&amp;"x","0x1x2x3x4x5x6x7x8x9x")),ISNUMBER(FIND(MID(B54,7,1)&amp;"x","0x1x2x3x4x5x6x7x8x9x")),ISNUMBER(FIND(MID(B54,8,1)&amp;"x","0x1x2x3x4x5x6x7x8x9x")))),"顧客IDの形式を確認",IF(COUNTIFS(登録ID!$A$8:$A$57,B54)&lt;&gt;1,"顧客が未登録/重複",IF(AND(COUNTA(C54)&gt;0,NOT(AND(ISTEXT(C54),LEN(C54)=8,EXACT(LEFT(C54,4),"STF-"),ISNUMBER(FIND(MID(C54,5,1)&amp;"x","0x1x2x3x4x5x6x7x8x9x")),ISNUMBER(FIND(MID(C54,6,1)&amp;"x","0x1x2x3x4x5x6x7x8x9x")),ISNUMBER(FIND(MID(C54,7,1)&amp;"x","0x1x2x3x4x5x6x7x8x9x")),ISNUMBER(FIND(MID(C54,8,1)&amp;"x","0x1x2x3x4x5x6x7x8x9x"))))),"担当IDの形式を確認",IF(AND(COUNTA(C54)&gt;0,COUNTIFS(登録ID!$E$8:$E$27,C54)&lt;&gt;1),"担当が未登録/重複",IF(NOT(OR(D54="進行",D54="保留",D54="受注",D54="失注",D54="未確認")),"状況を確認",IF(AND(OR(D54="進行",D54="保留"),NOT(AND(AND(ISNUMBER(E54),E54&gt;=0,E54&lt;=1000000000,E54=INT(E54)),AND(ISNUMBER(F54),F54&gt;=0,F54&lt;=100,F54=INT(F54)),AND(ISNUMBER(G54),G54&gt;=43831,G54&lt;73051,G54=INT(G54))))),"進行/保留は見込額・確度・予定日が必須",IF(AND(COUNTA(E54)&gt;0,NOT(AND(ISNUMBER(E54),E54&gt;=0,E54&lt;=1000000000,E54=INT(E54)))),"見込額は0〜10億円の整数",IF(AND(COUNTA(F54)&gt;0,NOT(AND(ISNUMBER(F54),F54&gt;=0,F54&lt;=100,F54=INT(F54)))),"確度は0〜100の整数",IF(AND(COUNTA(G54)&gt;0,NOT(AND(ISNUMBER(G54),G54&gt;=43831,G54&lt;73051,G54=INT(G54)))),"予定日は時刻なしの日付",IF(AND(D54="受注",NOT(AND(ISNUMBER(H54),H54&gt;=0,H54&lt;=1000000000,H54=INT(H54)))),"受注額は0〜10億円の整数で必須",IF(AND(D54&lt;&gt;"受注",COUNTA(H54)&gt;0),"受注以外は受注額を空欄",IF(AND(OR(D54="受注",D54="失注"),NOT(AND(ISNUMBER(I54),I54&gt;=43831,I54&lt;73051,I54=INT(I54)))),"受注/失注は決着日が必須",IF(AND(NOT(OR(D54="受注",D54="失注")),COUNTA(I54)&gt;0),"未決着の決着日は空欄",IF(NOT(AND(ISNUMBER(J54),J54&gt;=43831,J54&lt;73051,J54=INT(J54))),"記録確認日は時刻なしの日付で必須",IF(J54&gt;案件一覧!$B$3,"確認日が基準日より後",IF(AND(OR(D54="受注",D54="失注"),I54&gt;J54),"決着日が記録確認日より後","確認済み")))))))))))))))))))</f>
        <v/>
      </c>
      <c r="O54" s="1" t="str">
        <f aca="false">IF(N54="","",IF(N54="確認済み",0,1))</f>
        <v/>
      </c>
      <c r="P54" s="1" t="str">
        <f aca="false">IF(N54="","",IF(NOT(AND(ISNUMBER(O54),O54=IF(N54="確認済み",0,1))),1,IF(O54&lt;&gt;0,0,IF(AND(IF(D54="進行",ISNUMBER(K54),ISTEXT(K54)),K54=IF(D54="進行",ROUND(E54*F54/100,0),""),ISNUMBER(L54),L54=IF(AND(D54="進行",G54&lt;案件一覧!$B$3),1,0),ISNUMBER(M54),M54=IF(AND(NOT(OR(D54="受注",D54="失注")),C54=""),1,0)),0,1))))</f>
        <v/>
      </c>
    </row>
    <row r="55" customFormat="false" ht="30" hidden="false" customHeight="true" outlineLevel="0" collapsed="false">
      <c r="A55" s="11"/>
      <c r="B55" s="12"/>
      <c r="C55" s="12"/>
      <c r="D55" s="13"/>
      <c r="E55" s="14"/>
      <c r="F55" s="15"/>
      <c r="G55" s="16"/>
      <c r="H55" s="14"/>
      <c r="I55" s="16"/>
      <c r="J55" s="16"/>
      <c r="K55" s="5" t="str">
        <f aca="false">IF(N55="","",IF(O55&lt;&gt;0,NA(),IF(D55="進行",ROUND(E55*F55/100,0),"")))</f>
        <v/>
      </c>
      <c r="L55" s="1" t="str">
        <f aca="false">IF(N55="","",IF(O55&lt;&gt;0,NA(),IF(AND(D55="進行",G55&lt;案件一覧!$B$3),1,0)))</f>
        <v/>
      </c>
      <c r="M55" s="1" t="str">
        <f aca="false">IF(N55="","",IF(O55&lt;&gt;0,NA(),IF(AND(NOT(OR(D55="受注",D55="失注")),C55=""),1,0)))</f>
        <v/>
      </c>
      <c r="N55" s="1" t="str">
        <f aca="false">IF(COUNTA(A55:J55)=0,"",IF(NOT(AND(ISTEXT(A55),LEN(A55)=8,EXACT(LEFT(A55,4),"OPP-"),ISNUMBER(FIND(MID(A55,5,1)&amp;"x","0x1x2x3x4x5x6x7x8x9x")),ISNUMBER(FIND(MID(A55,6,1)&amp;"x","0x1x2x3x4x5x6x7x8x9x")),ISNUMBER(FIND(MID(A55,7,1)&amp;"x","0x1x2x3x4x5x6x7x8x9x")),ISNUMBER(FIND(MID(A55,8,1)&amp;"x","0x1x2x3x4x5x6x7x8x9x")))),"案件IDはOPP-と半角数字4桁",IF(COUNTIFS($A$8:$A$57,A55)&gt;1,"案件IDが重複",IF(NOT(AND(ISTEXT(B55),LEN(B55)=8,EXACT(LEFT(B55,4),"CUS-"),ISNUMBER(FIND(MID(B55,5,1)&amp;"x","0x1x2x3x4x5x6x7x8x9x")),ISNUMBER(FIND(MID(B55,6,1)&amp;"x","0x1x2x3x4x5x6x7x8x9x")),ISNUMBER(FIND(MID(B55,7,1)&amp;"x","0x1x2x3x4x5x6x7x8x9x")),ISNUMBER(FIND(MID(B55,8,1)&amp;"x","0x1x2x3x4x5x6x7x8x9x")))),"顧客IDの形式を確認",IF(COUNTIFS(登録ID!$A$8:$A$57,B55)&lt;&gt;1,"顧客が未登録/重複",IF(AND(COUNTA(C55)&gt;0,NOT(AND(ISTEXT(C55),LEN(C55)=8,EXACT(LEFT(C55,4),"STF-"),ISNUMBER(FIND(MID(C55,5,1)&amp;"x","0x1x2x3x4x5x6x7x8x9x")),ISNUMBER(FIND(MID(C55,6,1)&amp;"x","0x1x2x3x4x5x6x7x8x9x")),ISNUMBER(FIND(MID(C55,7,1)&amp;"x","0x1x2x3x4x5x6x7x8x9x")),ISNUMBER(FIND(MID(C55,8,1)&amp;"x","0x1x2x3x4x5x6x7x8x9x"))))),"担当IDの形式を確認",IF(AND(COUNTA(C55)&gt;0,COUNTIFS(登録ID!$E$8:$E$27,C55)&lt;&gt;1),"担当が未登録/重複",IF(NOT(OR(D55="進行",D55="保留",D55="受注",D55="失注",D55="未確認")),"状況を確認",IF(AND(OR(D55="進行",D55="保留"),NOT(AND(AND(ISNUMBER(E55),E55&gt;=0,E55&lt;=1000000000,E55=INT(E55)),AND(ISNUMBER(F55),F55&gt;=0,F55&lt;=100,F55=INT(F55)),AND(ISNUMBER(G55),G55&gt;=43831,G55&lt;73051,G55=INT(G55))))),"進行/保留は見込額・確度・予定日が必須",IF(AND(COUNTA(E55)&gt;0,NOT(AND(ISNUMBER(E55),E55&gt;=0,E55&lt;=1000000000,E55=INT(E55)))),"見込額は0〜10億円の整数",IF(AND(COUNTA(F55)&gt;0,NOT(AND(ISNUMBER(F55),F55&gt;=0,F55&lt;=100,F55=INT(F55)))),"確度は0〜100の整数",IF(AND(COUNTA(G55)&gt;0,NOT(AND(ISNUMBER(G55),G55&gt;=43831,G55&lt;73051,G55=INT(G55)))),"予定日は時刻なしの日付",IF(AND(D55="受注",NOT(AND(ISNUMBER(H55),H55&gt;=0,H55&lt;=1000000000,H55=INT(H55)))),"受注額は0〜10億円の整数で必須",IF(AND(D55&lt;&gt;"受注",COUNTA(H55)&gt;0),"受注以外は受注額を空欄",IF(AND(OR(D55="受注",D55="失注"),NOT(AND(ISNUMBER(I55),I55&gt;=43831,I55&lt;73051,I55=INT(I55)))),"受注/失注は決着日が必須",IF(AND(NOT(OR(D55="受注",D55="失注")),COUNTA(I55)&gt;0),"未決着の決着日は空欄",IF(NOT(AND(ISNUMBER(J55),J55&gt;=43831,J55&lt;73051,J55=INT(J55))),"記録確認日は時刻なしの日付で必須",IF(J55&gt;案件一覧!$B$3,"確認日が基準日より後",IF(AND(OR(D55="受注",D55="失注"),I55&gt;J55),"決着日が記録確認日より後","確認済み")))))))))))))))))))</f>
        <v/>
      </c>
      <c r="O55" s="1" t="str">
        <f aca="false">IF(N55="","",IF(N55="確認済み",0,1))</f>
        <v/>
      </c>
      <c r="P55" s="1" t="str">
        <f aca="false">IF(N55="","",IF(NOT(AND(ISNUMBER(O55),O55=IF(N55="確認済み",0,1))),1,IF(O55&lt;&gt;0,0,IF(AND(IF(D55="進行",ISNUMBER(K55),ISTEXT(K55)),K55=IF(D55="進行",ROUND(E55*F55/100,0),""),ISNUMBER(L55),L55=IF(AND(D55="進行",G55&lt;案件一覧!$B$3),1,0),ISNUMBER(M55),M55=IF(AND(NOT(OR(D55="受注",D55="失注")),C55=""),1,0)),0,1))))</f>
        <v/>
      </c>
    </row>
    <row r="56" customFormat="false" ht="30" hidden="false" customHeight="true" outlineLevel="0" collapsed="false">
      <c r="A56" s="11"/>
      <c r="B56" s="12"/>
      <c r="C56" s="12"/>
      <c r="D56" s="13"/>
      <c r="E56" s="14"/>
      <c r="F56" s="15"/>
      <c r="G56" s="16"/>
      <c r="H56" s="14"/>
      <c r="I56" s="16"/>
      <c r="J56" s="16"/>
      <c r="K56" s="5" t="str">
        <f aca="false">IF(N56="","",IF(O56&lt;&gt;0,NA(),IF(D56="進行",ROUND(E56*F56/100,0),"")))</f>
        <v/>
      </c>
      <c r="L56" s="1" t="str">
        <f aca="false">IF(N56="","",IF(O56&lt;&gt;0,NA(),IF(AND(D56="進行",G56&lt;案件一覧!$B$3),1,0)))</f>
        <v/>
      </c>
      <c r="M56" s="1" t="str">
        <f aca="false">IF(N56="","",IF(O56&lt;&gt;0,NA(),IF(AND(NOT(OR(D56="受注",D56="失注")),C56=""),1,0)))</f>
        <v/>
      </c>
      <c r="N56" s="1" t="str">
        <f aca="false">IF(COUNTA(A56:J56)=0,"",IF(NOT(AND(ISTEXT(A56),LEN(A56)=8,EXACT(LEFT(A56,4),"OPP-"),ISNUMBER(FIND(MID(A56,5,1)&amp;"x","0x1x2x3x4x5x6x7x8x9x")),ISNUMBER(FIND(MID(A56,6,1)&amp;"x","0x1x2x3x4x5x6x7x8x9x")),ISNUMBER(FIND(MID(A56,7,1)&amp;"x","0x1x2x3x4x5x6x7x8x9x")),ISNUMBER(FIND(MID(A56,8,1)&amp;"x","0x1x2x3x4x5x6x7x8x9x")))),"案件IDはOPP-と半角数字4桁",IF(COUNTIFS($A$8:$A$57,A56)&gt;1,"案件IDが重複",IF(NOT(AND(ISTEXT(B56),LEN(B56)=8,EXACT(LEFT(B56,4),"CUS-"),ISNUMBER(FIND(MID(B56,5,1)&amp;"x","0x1x2x3x4x5x6x7x8x9x")),ISNUMBER(FIND(MID(B56,6,1)&amp;"x","0x1x2x3x4x5x6x7x8x9x")),ISNUMBER(FIND(MID(B56,7,1)&amp;"x","0x1x2x3x4x5x6x7x8x9x")),ISNUMBER(FIND(MID(B56,8,1)&amp;"x","0x1x2x3x4x5x6x7x8x9x")))),"顧客IDの形式を確認",IF(COUNTIFS(登録ID!$A$8:$A$57,B56)&lt;&gt;1,"顧客が未登録/重複",IF(AND(COUNTA(C56)&gt;0,NOT(AND(ISTEXT(C56),LEN(C56)=8,EXACT(LEFT(C56,4),"STF-"),ISNUMBER(FIND(MID(C56,5,1)&amp;"x","0x1x2x3x4x5x6x7x8x9x")),ISNUMBER(FIND(MID(C56,6,1)&amp;"x","0x1x2x3x4x5x6x7x8x9x")),ISNUMBER(FIND(MID(C56,7,1)&amp;"x","0x1x2x3x4x5x6x7x8x9x")),ISNUMBER(FIND(MID(C56,8,1)&amp;"x","0x1x2x3x4x5x6x7x8x9x"))))),"担当IDの形式を確認",IF(AND(COUNTA(C56)&gt;0,COUNTIFS(登録ID!$E$8:$E$27,C56)&lt;&gt;1),"担当が未登録/重複",IF(NOT(OR(D56="進行",D56="保留",D56="受注",D56="失注",D56="未確認")),"状況を確認",IF(AND(OR(D56="進行",D56="保留"),NOT(AND(AND(ISNUMBER(E56),E56&gt;=0,E56&lt;=1000000000,E56=INT(E56)),AND(ISNUMBER(F56),F56&gt;=0,F56&lt;=100,F56=INT(F56)),AND(ISNUMBER(G56),G56&gt;=43831,G56&lt;73051,G56=INT(G56))))),"進行/保留は見込額・確度・予定日が必須",IF(AND(COUNTA(E56)&gt;0,NOT(AND(ISNUMBER(E56),E56&gt;=0,E56&lt;=1000000000,E56=INT(E56)))),"見込額は0〜10億円の整数",IF(AND(COUNTA(F56)&gt;0,NOT(AND(ISNUMBER(F56),F56&gt;=0,F56&lt;=100,F56=INT(F56)))),"確度は0〜100の整数",IF(AND(COUNTA(G56)&gt;0,NOT(AND(ISNUMBER(G56),G56&gt;=43831,G56&lt;73051,G56=INT(G56)))),"予定日は時刻なしの日付",IF(AND(D56="受注",NOT(AND(ISNUMBER(H56),H56&gt;=0,H56&lt;=1000000000,H56=INT(H56)))),"受注額は0〜10億円の整数で必須",IF(AND(D56&lt;&gt;"受注",COUNTA(H56)&gt;0),"受注以外は受注額を空欄",IF(AND(OR(D56="受注",D56="失注"),NOT(AND(ISNUMBER(I56),I56&gt;=43831,I56&lt;73051,I56=INT(I56)))),"受注/失注は決着日が必須",IF(AND(NOT(OR(D56="受注",D56="失注")),COUNTA(I56)&gt;0),"未決着の決着日は空欄",IF(NOT(AND(ISNUMBER(J56),J56&gt;=43831,J56&lt;73051,J56=INT(J56))),"記録確認日は時刻なしの日付で必須",IF(J56&gt;案件一覧!$B$3,"確認日が基準日より後",IF(AND(OR(D56="受注",D56="失注"),I56&gt;J56),"決着日が記録確認日より後","確認済み")))))))))))))))))))</f>
        <v/>
      </c>
      <c r="O56" s="1" t="str">
        <f aca="false">IF(N56="","",IF(N56="確認済み",0,1))</f>
        <v/>
      </c>
      <c r="P56" s="1" t="str">
        <f aca="false">IF(N56="","",IF(NOT(AND(ISNUMBER(O56),O56=IF(N56="確認済み",0,1))),1,IF(O56&lt;&gt;0,0,IF(AND(IF(D56="進行",ISNUMBER(K56),ISTEXT(K56)),K56=IF(D56="進行",ROUND(E56*F56/100,0),""),ISNUMBER(L56),L56=IF(AND(D56="進行",G56&lt;案件一覧!$B$3),1,0),ISNUMBER(M56),M56=IF(AND(NOT(OR(D56="受注",D56="失注")),C56=""),1,0)),0,1))))</f>
        <v/>
      </c>
    </row>
    <row r="57" customFormat="false" ht="30" hidden="false" customHeight="true" outlineLevel="0" collapsed="false">
      <c r="A57" s="11"/>
      <c r="B57" s="12"/>
      <c r="C57" s="12"/>
      <c r="D57" s="13"/>
      <c r="E57" s="14"/>
      <c r="F57" s="15"/>
      <c r="G57" s="16"/>
      <c r="H57" s="14"/>
      <c r="I57" s="16"/>
      <c r="J57" s="16"/>
      <c r="K57" s="5" t="str">
        <f aca="false">IF(N57="","",IF(O57&lt;&gt;0,NA(),IF(D57="進行",ROUND(E57*F57/100,0),"")))</f>
        <v/>
      </c>
      <c r="L57" s="1" t="str">
        <f aca="false">IF(N57="","",IF(O57&lt;&gt;0,NA(),IF(AND(D57="進行",G57&lt;案件一覧!$B$3),1,0)))</f>
        <v/>
      </c>
      <c r="M57" s="1" t="str">
        <f aca="false">IF(N57="","",IF(O57&lt;&gt;0,NA(),IF(AND(NOT(OR(D57="受注",D57="失注")),C57=""),1,0)))</f>
        <v/>
      </c>
      <c r="N57" s="1" t="str">
        <f aca="false">IF(COUNTA(A57:J57)=0,"",IF(NOT(AND(ISTEXT(A57),LEN(A57)=8,EXACT(LEFT(A57,4),"OPP-"),ISNUMBER(FIND(MID(A57,5,1)&amp;"x","0x1x2x3x4x5x6x7x8x9x")),ISNUMBER(FIND(MID(A57,6,1)&amp;"x","0x1x2x3x4x5x6x7x8x9x")),ISNUMBER(FIND(MID(A57,7,1)&amp;"x","0x1x2x3x4x5x6x7x8x9x")),ISNUMBER(FIND(MID(A57,8,1)&amp;"x","0x1x2x3x4x5x6x7x8x9x")))),"案件IDはOPP-と半角数字4桁",IF(COUNTIFS($A$8:$A$57,A57)&gt;1,"案件IDが重複",IF(NOT(AND(ISTEXT(B57),LEN(B57)=8,EXACT(LEFT(B57,4),"CUS-"),ISNUMBER(FIND(MID(B57,5,1)&amp;"x","0x1x2x3x4x5x6x7x8x9x")),ISNUMBER(FIND(MID(B57,6,1)&amp;"x","0x1x2x3x4x5x6x7x8x9x")),ISNUMBER(FIND(MID(B57,7,1)&amp;"x","0x1x2x3x4x5x6x7x8x9x")),ISNUMBER(FIND(MID(B57,8,1)&amp;"x","0x1x2x3x4x5x6x7x8x9x")))),"顧客IDの形式を確認",IF(COUNTIFS(登録ID!$A$8:$A$57,B57)&lt;&gt;1,"顧客が未登録/重複",IF(AND(COUNTA(C57)&gt;0,NOT(AND(ISTEXT(C57),LEN(C57)=8,EXACT(LEFT(C57,4),"STF-"),ISNUMBER(FIND(MID(C57,5,1)&amp;"x","0x1x2x3x4x5x6x7x8x9x")),ISNUMBER(FIND(MID(C57,6,1)&amp;"x","0x1x2x3x4x5x6x7x8x9x")),ISNUMBER(FIND(MID(C57,7,1)&amp;"x","0x1x2x3x4x5x6x7x8x9x")),ISNUMBER(FIND(MID(C57,8,1)&amp;"x","0x1x2x3x4x5x6x7x8x9x"))))),"担当IDの形式を確認",IF(AND(COUNTA(C57)&gt;0,COUNTIFS(登録ID!$E$8:$E$27,C57)&lt;&gt;1),"担当が未登録/重複",IF(NOT(OR(D57="進行",D57="保留",D57="受注",D57="失注",D57="未確認")),"状況を確認",IF(AND(OR(D57="進行",D57="保留"),NOT(AND(AND(ISNUMBER(E57),E57&gt;=0,E57&lt;=1000000000,E57=INT(E57)),AND(ISNUMBER(F57),F57&gt;=0,F57&lt;=100,F57=INT(F57)),AND(ISNUMBER(G57),G57&gt;=43831,G57&lt;73051,G57=INT(G57))))),"進行/保留は見込額・確度・予定日が必須",IF(AND(COUNTA(E57)&gt;0,NOT(AND(ISNUMBER(E57),E57&gt;=0,E57&lt;=1000000000,E57=INT(E57)))),"見込額は0〜10億円の整数",IF(AND(COUNTA(F57)&gt;0,NOT(AND(ISNUMBER(F57),F57&gt;=0,F57&lt;=100,F57=INT(F57)))),"確度は0〜100の整数",IF(AND(COUNTA(G57)&gt;0,NOT(AND(ISNUMBER(G57),G57&gt;=43831,G57&lt;73051,G57=INT(G57)))),"予定日は時刻なしの日付",IF(AND(D57="受注",NOT(AND(ISNUMBER(H57),H57&gt;=0,H57&lt;=1000000000,H57=INT(H57)))),"受注額は0〜10億円の整数で必須",IF(AND(D57&lt;&gt;"受注",COUNTA(H57)&gt;0),"受注以外は受注額を空欄",IF(AND(OR(D57="受注",D57="失注"),NOT(AND(ISNUMBER(I57),I57&gt;=43831,I57&lt;73051,I57=INT(I57)))),"受注/失注は決着日が必須",IF(AND(NOT(OR(D57="受注",D57="失注")),COUNTA(I57)&gt;0),"未決着の決着日は空欄",IF(NOT(AND(ISNUMBER(J57),J57&gt;=43831,J57&lt;73051,J57=INT(J57))),"記録確認日は時刻なしの日付で必須",IF(J57&gt;案件一覧!$B$3,"確認日が基準日より後",IF(AND(OR(D57="受注",D57="失注"),I57&gt;J57),"決着日が記録確認日より後","確認済み")))))))))))))))))))</f>
        <v/>
      </c>
      <c r="O57" s="1" t="str">
        <f aca="false">IF(N57="","",IF(N57="確認済み",0,1))</f>
        <v/>
      </c>
      <c r="P57" s="1" t="str">
        <f aca="false">IF(N57="","",IF(NOT(AND(ISNUMBER(O57),O57=IF(N57="確認済み",0,1))),1,IF(O57&lt;&gt;0,0,IF(AND(IF(D57="進行",ISNUMBER(K57),ISTEXT(K57)),K57=IF(D57="進行",ROUND(E57*F57/100,0),""),ISNUMBER(L57),L57=IF(AND(D57="進行",G57&lt;案件一覧!$B$3),1,0),ISNUMBER(M57),M57=IF(AND(NOT(OR(D57="受注",D57="失注")),C57=""),1,0)),0,1))))</f>
        <v/>
      </c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customFormat="false" ht="23" hidden="false" customHeight="true" outlineLevel="0" collapsed="false">
      <c r="A61" s="1" t="s">
        <v>63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customFormat="false" ht="23" hidden="false" customHeight="true" outlineLevel="0" collapsed="false">
      <c r="A62" s="1" t="s">
        <v>64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customFormat="false" ht="23" hidden="false" customHeight="true" outlineLevel="0" collapsed="false">
      <c r="A63" s="1" t="s">
        <v>65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23" hidden="false" customHeight="true" outlineLevel="0" collapsed="false">
      <c r="A64" s="1" t="s">
        <v>66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customFormat="false" ht="23" hidden="false" customHeight="true" outlineLevel="0" collapsed="false">
      <c r="A65" s="1" t="s">
        <v>67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customFormat="false" ht="23" hidden="false" customHeight="true" outlineLevel="0" collapsed="false">
      <c r="A66" s="1" t="s">
        <v>68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customFormat="false" ht="23" hidden="false" customHeight="true" outlineLevel="0" collapsed="false">
      <c r="A67" s="1" t="s">
        <v>69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customFormat="false" ht="23" hidden="false" customHeight="true" outlineLevel="0" collapsed="false">
      <c r="A68" s="1" t="s">
        <v>70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customFormat="false" ht="23" hidden="false" customHeight="true" outlineLevel="0" collapsed="false">
      <c r="A69" s="1" t="s">
        <v>71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customFormat="false" ht="23" hidden="false" customHeight="true" outlineLevel="0" collapsed="false">
      <c r="A70" s="1" t="s">
        <v>72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customFormat="false" ht="23" hidden="false" customHeight="true" outlineLevel="0" collapsed="false">
      <c r="A71" s="17" t="s">
        <v>73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</sheetData>
  <mergeCells count="1">
    <mergeCell ref="A2:I2"/>
  </mergeCells>
  <conditionalFormatting sqref="N8:P57">
    <cfRule type="expression" priority="2" aboveAverage="0" equalAverage="0" bottom="0" percent="0" rank="0" text="" dxfId="3">
      <formula>AND($N8&lt;&gt;"",$N8&lt;&gt;"確認済み")</formula>
    </cfRule>
  </conditionalFormatting>
  <dataValidations count="1">
    <dataValidation allowBlank="false" errorStyle="stop" operator="between" showDropDown="false" showErrorMessage="false" showInputMessage="false" sqref="D8:D57" type="list">
      <formula1>"進行,保留,受注,失注,未確認"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6"/>
    <col collapsed="false" customWidth="true" hidden="false" outlineLevel="0" max="4" min="3" style="0" width="18"/>
    <col collapsed="false" customWidth="true" hidden="false" outlineLevel="0" max="5" min="5" style="0" width="20"/>
    <col collapsed="false" customWidth="true" hidden="false" outlineLevel="0" max="6" min="6" style="0" width="36"/>
    <col collapsed="false" customWidth="true" hidden="false" outlineLevel="0" max="8" min="7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74</v>
      </c>
      <c r="B2" s="2"/>
      <c r="C2" s="2"/>
      <c r="D2" s="2"/>
      <c r="E2" s="2"/>
      <c r="F2" s="2"/>
      <c r="G2" s="2"/>
      <c r="H2" s="2"/>
      <c r="I2" s="2"/>
    </row>
    <row r="3" customFormat="false" ht="23" hidden="false" customHeight="true" outlineLevel="0" collapsed="false">
      <c r="A3" s="1" t="s">
        <v>75</v>
      </c>
      <c r="B3" s="1"/>
      <c r="C3" s="1"/>
      <c r="D3" s="1"/>
      <c r="E3" s="1"/>
      <c r="F3" s="1"/>
      <c r="G3" s="1"/>
      <c r="H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3" hidden="false" customHeight="true" outlineLevel="0" collapsed="false">
      <c r="A5" s="1" t="s">
        <v>76</v>
      </c>
      <c r="B5" s="1"/>
      <c r="C5" s="1"/>
      <c r="D5" s="1"/>
      <c r="E5" s="1"/>
      <c r="F5" s="1"/>
      <c r="G5" s="1"/>
      <c r="H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8" hidden="false" customHeight="true" outlineLevel="0" collapsed="false">
      <c r="A7" s="6" t="s">
        <v>19</v>
      </c>
      <c r="B7" s="18" t="s">
        <v>77</v>
      </c>
      <c r="C7" s="6" t="s">
        <v>40</v>
      </c>
      <c r="D7" s="1"/>
      <c r="E7" s="6" t="s">
        <v>78</v>
      </c>
      <c r="F7" s="18" t="s">
        <v>77</v>
      </c>
      <c r="G7" s="6" t="s">
        <v>40</v>
      </c>
      <c r="H7" s="1"/>
    </row>
    <row r="8" customFormat="false" ht="30" hidden="false" customHeight="true" outlineLevel="0" collapsed="false">
      <c r="A8" s="19" t="s">
        <v>43</v>
      </c>
      <c r="B8" s="1" t="str">
        <f aca="false">IF(COUNTA(A8)=0,"",IF(NOT(AND(ISTEXT(A8),LEN(A8)=8,EXACT(LEFT(A8,4),"CUS-"),ISNUMBER(FIND(MID(A8,5,1)&amp;"x","0x1x2x3x4x5x6x7x8x9x")),ISNUMBER(FIND(MID(A8,6,1)&amp;"x","0x1x2x3x4x5x6x7x8x9x")),ISNUMBER(FIND(MID(A8,7,1)&amp;"x","0x1x2x3x4x5x6x7x8x9x")),ISNUMBER(FIND(MID(A8,8,1)&amp;"x","0x1x2x3x4x5x6x7x8x9x")))),"IDの形式を確認",IF(COUNTIFS($A$8:$A$57,A8)&gt;1,"IDが重複","確認済み")))</f>
        <v>確認済み</v>
      </c>
      <c r="C8" s="1" t="n">
        <f aca="false">IF(B8="","",IF(B8="確認済み",0,1))</f>
        <v>0</v>
      </c>
      <c r="D8" s="1"/>
      <c r="E8" s="19" t="s">
        <v>44</v>
      </c>
      <c r="F8" s="1" t="str">
        <f aca="false">IF(COUNTA(E8)=0,"",IF(NOT(AND(ISTEXT(E8),LEN(E8)=8,EXACT(LEFT(E8,4),"STF-"),ISNUMBER(FIND(MID(E8,5,1)&amp;"x","0x1x2x3x4x5x6x7x8x9x")),ISNUMBER(FIND(MID(E8,6,1)&amp;"x","0x1x2x3x4x5x6x7x8x9x")),ISNUMBER(FIND(MID(E8,7,1)&amp;"x","0x1x2x3x4x5x6x7x8x9x")),ISNUMBER(FIND(MID(E8,8,1)&amp;"x","0x1x2x3x4x5x6x7x8x9x")))),"IDの形式を確認",IF(COUNTIFS($E$8:$E$27,E8)&gt;1,"IDが重複","確認済み")))</f>
        <v>確認済み</v>
      </c>
      <c r="G8" s="1" t="n">
        <f aca="false">IF(F8="","",IF(F8="確認済み",0,1))</f>
        <v>0</v>
      </c>
      <c r="H8" s="1"/>
    </row>
    <row r="9" customFormat="false" ht="30" hidden="false" customHeight="true" outlineLevel="0" collapsed="false">
      <c r="A9" s="19" t="s">
        <v>47</v>
      </c>
      <c r="B9" s="1" t="str">
        <f aca="false">IF(COUNTA(A9)=0,"",IF(NOT(AND(ISTEXT(A9),LEN(A9)=8,EXACT(LEFT(A9,4),"CUS-"),ISNUMBER(FIND(MID(A9,5,1)&amp;"x","0x1x2x3x4x5x6x7x8x9x")),ISNUMBER(FIND(MID(A9,6,1)&amp;"x","0x1x2x3x4x5x6x7x8x9x")),ISNUMBER(FIND(MID(A9,7,1)&amp;"x","0x1x2x3x4x5x6x7x8x9x")),ISNUMBER(FIND(MID(A9,8,1)&amp;"x","0x1x2x3x4x5x6x7x8x9x")))),"IDの形式を確認",IF(COUNTIFS($A$8:$A$57,A9)&gt;1,"IDが重複","確認済み")))</f>
        <v>確認済み</v>
      </c>
      <c r="C9" s="1" t="n">
        <f aca="false">IF(B9="","",IF(B9="確認済み",0,1))</f>
        <v>0</v>
      </c>
      <c r="D9" s="1"/>
      <c r="E9" s="19" t="s">
        <v>48</v>
      </c>
      <c r="F9" s="1" t="str">
        <f aca="false">IF(COUNTA(E9)=0,"",IF(NOT(AND(ISTEXT(E9),LEN(E9)=8,EXACT(LEFT(E9,4),"STF-"),ISNUMBER(FIND(MID(E9,5,1)&amp;"x","0x1x2x3x4x5x6x7x8x9x")),ISNUMBER(FIND(MID(E9,6,1)&amp;"x","0x1x2x3x4x5x6x7x8x9x")),ISNUMBER(FIND(MID(E9,7,1)&amp;"x","0x1x2x3x4x5x6x7x8x9x")),ISNUMBER(FIND(MID(E9,8,1)&amp;"x","0x1x2x3x4x5x6x7x8x9x")))),"IDの形式を確認",IF(COUNTIFS($E$8:$E$27,E9)&gt;1,"IDが重複","確認済み")))</f>
        <v>確認済み</v>
      </c>
      <c r="G9" s="1" t="n">
        <f aca="false">IF(F9="","",IF(F9="確認済み",0,1))</f>
        <v>0</v>
      </c>
      <c r="H9" s="1"/>
    </row>
    <row r="10" customFormat="false" ht="30" hidden="false" customHeight="true" outlineLevel="0" collapsed="false">
      <c r="A10" s="19" t="s">
        <v>50</v>
      </c>
      <c r="B10" s="1" t="str">
        <f aca="false">IF(COUNTA(A10)=0,"",IF(NOT(AND(ISTEXT(A10),LEN(A10)=8,EXACT(LEFT(A10,4),"CUS-"),ISNUMBER(FIND(MID(A10,5,1)&amp;"x","0x1x2x3x4x5x6x7x8x9x")),ISNUMBER(FIND(MID(A10,6,1)&amp;"x","0x1x2x3x4x5x6x7x8x9x")),ISNUMBER(FIND(MID(A10,7,1)&amp;"x","0x1x2x3x4x5x6x7x8x9x")),ISNUMBER(FIND(MID(A10,8,1)&amp;"x","0x1x2x3x4x5x6x7x8x9x")))),"IDの形式を確認",IF(COUNTIFS($A$8:$A$57,A10)&gt;1,"IDが重複","確認済み")))</f>
        <v>確認済み</v>
      </c>
      <c r="C10" s="1" t="n">
        <f aca="false">IF(B10="","",IF(B10="確認済み",0,1))</f>
        <v>0</v>
      </c>
      <c r="D10" s="1"/>
      <c r="E10" s="19" t="s">
        <v>52</v>
      </c>
      <c r="F10" s="1" t="str">
        <f aca="false">IF(COUNTA(E10)=0,"",IF(NOT(AND(ISTEXT(E10),LEN(E10)=8,EXACT(LEFT(E10,4),"STF-"),ISNUMBER(FIND(MID(E10,5,1)&amp;"x","0x1x2x3x4x5x6x7x8x9x")),ISNUMBER(FIND(MID(E10,6,1)&amp;"x","0x1x2x3x4x5x6x7x8x9x")),ISNUMBER(FIND(MID(E10,7,1)&amp;"x","0x1x2x3x4x5x6x7x8x9x")),ISNUMBER(FIND(MID(E10,8,1)&amp;"x","0x1x2x3x4x5x6x7x8x9x")))),"IDの形式を確認",IF(COUNTIFS($E$8:$E$27,E10)&gt;1,"IDが重複","確認済み")))</f>
        <v>確認済み</v>
      </c>
      <c r="G10" s="1" t="n">
        <f aca="false">IF(F10="","",IF(F10="確認済み",0,1))</f>
        <v>0</v>
      </c>
      <c r="H10" s="1"/>
    </row>
    <row r="11" customFormat="false" ht="30" hidden="false" customHeight="true" outlineLevel="0" collapsed="false">
      <c r="A11" s="19" t="s">
        <v>59</v>
      </c>
      <c r="B11" s="1" t="str">
        <f aca="false">IF(COUNTA(A11)=0,"",IF(NOT(AND(ISTEXT(A11),LEN(A11)=8,EXACT(LEFT(A11,4),"CUS-"),ISNUMBER(FIND(MID(A11,5,1)&amp;"x","0x1x2x3x4x5x6x7x8x9x")),ISNUMBER(FIND(MID(A11,6,1)&amp;"x","0x1x2x3x4x5x6x7x8x9x")),ISNUMBER(FIND(MID(A11,7,1)&amp;"x","0x1x2x3x4x5x6x7x8x9x")),ISNUMBER(FIND(MID(A11,8,1)&amp;"x","0x1x2x3x4x5x6x7x8x9x")))),"IDの形式を確認",IF(COUNTIFS($A$8:$A$57,A11)&gt;1,"IDが重複","確認済み")))</f>
        <v>確認済み</v>
      </c>
      <c r="C11" s="1" t="n">
        <f aca="false">IF(B11="","",IF(B11="確認済み",0,1))</f>
        <v>0</v>
      </c>
      <c r="D11" s="1"/>
      <c r="E11" s="19" t="s">
        <v>62</v>
      </c>
      <c r="F11" s="1" t="str">
        <f aca="false">IF(COUNTA(E11)=0,"",IF(NOT(AND(ISTEXT(E11),LEN(E11)=8,EXACT(LEFT(E11,4),"STF-"),ISNUMBER(FIND(MID(E11,5,1)&amp;"x","0x1x2x3x4x5x6x7x8x9x")),ISNUMBER(FIND(MID(E11,6,1)&amp;"x","0x1x2x3x4x5x6x7x8x9x")),ISNUMBER(FIND(MID(E11,7,1)&amp;"x","0x1x2x3x4x5x6x7x8x9x")),ISNUMBER(FIND(MID(E11,8,1)&amp;"x","0x1x2x3x4x5x6x7x8x9x")))),"IDの形式を確認",IF(COUNTIFS($E$8:$E$27,E11)&gt;1,"IDが重複","確認済み")))</f>
        <v>確認済み</v>
      </c>
      <c r="G11" s="1" t="n">
        <f aca="false">IF(F11="","",IF(F11="確認済み",0,1))</f>
        <v>0</v>
      </c>
      <c r="H11" s="1"/>
    </row>
    <row r="12" customFormat="false" ht="30" hidden="false" customHeight="true" outlineLevel="0" collapsed="false">
      <c r="A12" s="19"/>
      <c r="B12" s="1" t="str">
        <f aca="false">IF(COUNTA(A12)=0,"",IF(NOT(AND(ISTEXT(A12),LEN(A12)=8,EXACT(LEFT(A12,4),"CUS-"),ISNUMBER(FIND(MID(A12,5,1)&amp;"x","0x1x2x3x4x5x6x7x8x9x")),ISNUMBER(FIND(MID(A12,6,1)&amp;"x","0x1x2x3x4x5x6x7x8x9x")),ISNUMBER(FIND(MID(A12,7,1)&amp;"x","0x1x2x3x4x5x6x7x8x9x")),ISNUMBER(FIND(MID(A12,8,1)&amp;"x","0x1x2x3x4x5x6x7x8x9x")))),"IDの形式を確認",IF(COUNTIFS($A$8:$A$57,A12)&gt;1,"IDが重複","確認済み")))</f>
        <v/>
      </c>
      <c r="C12" s="1" t="str">
        <f aca="false">IF(B12="","",IF(B12="確認済み",0,1))</f>
        <v/>
      </c>
      <c r="D12" s="1"/>
      <c r="E12" s="19"/>
      <c r="F12" s="1" t="str">
        <f aca="false">IF(COUNTA(E12)=0,"",IF(NOT(AND(ISTEXT(E12),LEN(E12)=8,EXACT(LEFT(E12,4),"STF-"),ISNUMBER(FIND(MID(E12,5,1)&amp;"x","0x1x2x3x4x5x6x7x8x9x")),ISNUMBER(FIND(MID(E12,6,1)&amp;"x","0x1x2x3x4x5x6x7x8x9x")),ISNUMBER(FIND(MID(E12,7,1)&amp;"x","0x1x2x3x4x5x6x7x8x9x")),ISNUMBER(FIND(MID(E12,8,1)&amp;"x","0x1x2x3x4x5x6x7x8x9x")))),"IDの形式を確認",IF(COUNTIFS($E$8:$E$27,E12)&gt;1,"IDが重複","確認済み")))</f>
        <v/>
      </c>
      <c r="G12" s="1" t="str">
        <f aca="false">IF(F12="","",IF(F12="確認済み",0,1))</f>
        <v/>
      </c>
      <c r="H12" s="1"/>
    </row>
    <row r="13" customFormat="false" ht="30" hidden="false" customHeight="true" outlineLevel="0" collapsed="false">
      <c r="A13" s="19"/>
      <c r="B13" s="1" t="str">
        <f aca="false">IF(COUNTA(A13)=0,"",IF(NOT(AND(ISTEXT(A13),LEN(A13)=8,EXACT(LEFT(A13,4),"CUS-"),ISNUMBER(FIND(MID(A13,5,1)&amp;"x","0x1x2x3x4x5x6x7x8x9x")),ISNUMBER(FIND(MID(A13,6,1)&amp;"x","0x1x2x3x4x5x6x7x8x9x")),ISNUMBER(FIND(MID(A13,7,1)&amp;"x","0x1x2x3x4x5x6x7x8x9x")),ISNUMBER(FIND(MID(A13,8,1)&amp;"x","0x1x2x3x4x5x6x7x8x9x")))),"IDの形式を確認",IF(COUNTIFS($A$8:$A$57,A13)&gt;1,"IDが重複","確認済み")))</f>
        <v/>
      </c>
      <c r="C13" s="1" t="str">
        <f aca="false">IF(B13="","",IF(B13="確認済み",0,1))</f>
        <v/>
      </c>
      <c r="D13" s="1"/>
      <c r="E13" s="19"/>
      <c r="F13" s="1" t="str">
        <f aca="false">IF(COUNTA(E13)=0,"",IF(NOT(AND(ISTEXT(E13),LEN(E13)=8,EXACT(LEFT(E13,4),"STF-"),ISNUMBER(FIND(MID(E13,5,1)&amp;"x","0x1x2x3x4x5x6x7x8x9x")),ISNUMBER(FIND(MID(E13,6,1)&amp;"x","0x1x2x3x4x5x6x7x8x9x")),ISNUMBER(FIND(MID(E13,7,1)&amp;"x","0x1x2x3x4x5x6x7x8x9x")),ISNUMBER(FIND(MID(E13,8,1)&amp;"x","0x1x2x3x4x5x6x7x8x9x")))),"IDの形式を確認",IF(COUNTIFS($E$8:$E$27,E13)&gt;1,"IDが重複","確認済み")))</f>
        <v/>
      </c>
      <c r="G13" s="1" t="str">
        <f aca="false">IF(F13="","",IF(F13="確認済み",0,1))</f>
        <v/>
      </c>
      <c r="H13" s="1"/>
    </row>
    <row r="14" customFormat="false" ht="30" hidden="false" customHeight="true" outlineLevel="0" collapsed="false">
      <c r="A14" s="19"/>
      <c r="B14" s="1" t="str">
        <f aca="false">IF(COUNTA(A14)=0,"",IF(NOT(AND(ISTEXT(A14),LEN(A14)=8,EXACT(LEFT(A14,4),"CUS-"),ISNUMBER(FIND(MID(A14,5,1)&amp;"x","0x1x2x3x4x5x6x7x8x9x")),ISNUMBER(FIND(MID(A14,6,1)&amp;"x","0x1x2x3x4x5x6x7x8x9x")),ISNUMBER(FIND(MID(A14,7,1)&amp;"x","0x1x2x3x4x5x6x7x8x9x")),ISNUMBER(FIND(MID(A14,8,1)&amp;"x","0x1x2x3x4x5x6x7x8x9x")))),"IDの形式を確認",IF(COUNTIFS($A$8:$A$57,A14)&gt;1,"IDが重複","確認済み")))</f>
        <v/>
      </c>
      <c r="C14" s="1" t="str">
        <f aca="false">IF(B14="","",IF(B14="確認済み",0,1))</f>
        <v/>
      </c>
      <c r="D14" s="1"/>
      <c r="E14" s="19"/>
      <c r="F14" s="1" t="str">
        <f aca="false">IF(COUNTA(E14)=0,"",IF(NOT(AND(ISTEXT(E14),LEN(E14)=8,EXACT(LEFT(E14,4),"STF-"),ISNUMBER(FIND(MID(E14,5,1)&amp;"x","0x1x2x3x4x5x6x7x8x9x")),ISNUMBER(FIND(MID(E14,6,1)&amp;"x","0x1x2x3x4x5x6x7x8x9x")),ISNUMBER(FIND(MID(E14,7,1)&amp;"x","0x1x2x3x4x5x6x7x8x9x")),ISNUMBER(FIND(MID(E14,8,1)&amp;"x","0x1x2x3x4x5x6x7x8x9x")))),"IDの形式を確認",IF(COUNTIFS($E$8:$E$27,E14)&gt;1,"IDが重複","確認済み")))</f>
        <v/>
      </c>
      <c r="G14" s="1" t="str">
        <f aca="false">IF(F14="","",IF(F14="確認済み",0,1))</f>
        <v/>
      </c>
      <c r="H14" s="1"/>
    </row>
    <row r="15" customFormat="false" ht="30" hidden="false" customHeight="true" outlineLevel="0" collapsed="false">
      <c r="A15" s="19"/>
      <c r="B15" s="1" t="str">
        <f aca="false">IF(COUNTA(A15)=0,"",IF(NOT(AND(ISTEXT(A15),LEN(A15)=8,EXACT(LEFT(A15,4),"CUS-"),ISNUMBER(FIND(MID(A15,5,1)&amp;"x","0x1x2x3x4x5x6x7x8x9x")),ISNUMBER(FIND(MID(A15,6,1)&amp;"x","0x1x2x3x4x5x6x7x8x9x")),ISNUMBER(FIND(MID(A15,7,1)&amp;"x","0x1x2x3x4x5x6x7x8x9x")),ISNUMBER(FIND(MID(A15,8,1)&amp;"x","0x1x2x3x4x5x6x7x8x9x")))),"IDの形式を確認",IF(COUNTIFS($A$8:$A$57,A15)&gt;1,"IDが重複","確認済み")))</f>
        <v/>
      </c>
      <c r="C15" s="1" t="str">
        <f aca="false">IF(B15="","",IF(B15="確認済み",0,1))</f>
        <v/>
      </c>
      <c r="D15" s="1"/>
      <c r="E15" s="19"/>
      <c r="F15" s="1" t="str">
        <f aca="false">IF(COUNTA(E15)=0,"",IF(NOT(AND(ISTEXT(E15),LEN(E15)=8,EXACT(LEFT(E15,4),"STF-"),ISNUMBER(FIND(MID(E15,5,1)&amp;"x","0x1x2x3x4x5x6x7x8x9x")),ISNUMBER(FIND(MID(E15,6,1)&amp;"x","0x1x2x3x4x5x6x7x8x9x")),ISNUMBER(FIND(MID(E15,7,1)&amp;"x","0x1x2x3x4x5x6x7x8x9x")),ISNUMBER(FIND(MID(E15,8,1)&amp;"x","0x1x2x3x4x5x6x7x8x9x")))),"IDの形式を確認",IF(COUNTIFS($E$8:$E$27,E15)&gt;1,"IDが重複","確認済み")))</f>
        <v/>
      </c>
      <c r="G15" s="1" t="str">
        <f aca="false">IF(F15="","",IF(F15="確認済み",0,1))</f>
        <v/>
      </c>
      <c r="H15" s="1"/>
    </row>
    <row r="16" customFormat="false" ht="30" hidden="false" customHeight="true" outlineLevel="0" collapsed="false">
      <c r="A16" s="19"/>
      <c r="B16" s="1" t="str">
        <f aca="false">IF(COUNTA(A16)=0,"",IF(NOT(AND(ISTEXT(A16),LEN(A16)=8,EXACT(LEFT(A16,4),"CUS-"),ISNUMBER(FIND(MID(A16,5,1)&amp;"x","0x1x2x3x4x5x6x7x8x9x")),ISNUMBER(FIND(MID(A16,6,1)&amp;"x","0x1x2x3x4x5x6x7x8x9x")),ISNUMBER(FIND(MID(A16,7,1)&amp;"x","0x1x2x3x4x5x6x7x8x9x")),ISNUMBER(FIND(MID(A16,8,1)&amp;"x","0x1x2x3x4x5x6x7x8x9x")))),"IDの形式を確認",IF(COUNTIFS($A$8:$A$57,A16)&gt;1,"IDが重複","確認済み")))</f>
        <v/>
      </c>
      <c r="C16" s="1" t="str">
        <f aca="false">IF(B16="","",IF(B16="確認済み",0,1))</f>
        <v/>
      </c>
      <c r="D16" s="1"/>
      <c r="E16" s="19"/>
      <c r="F16" s="1" t="str">
        <f aca="false">IF(COUNTA(E16)=0,"",IF(NOT(AND(ISTEXT(E16),LEN(E16)=8,EXACT(LEFT(E16,4),"STF-"),ISNUMBER(FIND(MID(E16,5,1)&amp;"x","0x1x2x3x4x5x6x7x8x9x")),ISNUMBER(FIND(MID(E16,6,1)&amp;"x","0x1x2x3x4x5x6x7x8x9x")),ISNUMBER(FIND(MID(E16,7,1)&amp;"x","0x1x2x3x4x5x6x7x8x9x")),ISNUMBER(FIND(MID(E16,8,1)&amp;"x","0x1x2x3x4x5x6x7x8x9x")))),"IDの形式を確認",IF(COUNTIFS($E$8:$E$27,E16)&gt;1,"IDが重複","確認済み")))</f>
        <v/>
      </c>
      <c r="G16" s="1" t="str">
        <f aca="false">IF(F16="","",IF(F16="確認済み",0,1))</f>
        <v/>
      </c>
      <c r="H16" s="1"/>
    </row>
    <row r="17" customFormat="false" ht="30" hidden="false" customHeight="true" outlineLevel="0" collapsed="false">
      <c r="A17" s="19"/>
      <c r="B17" s="1" t="str">
        <f aca="false">IF(COUNTA(A17)=0,"",IF(NOT(AND(ISTEXT(A17),LEN(A17)=8,EXACT(LEFT(A17,4),"CUS-"),ISNUMBER(FIND(MID(A17,5,1)&amp;"x","0x1x2x3x4x5x6x7x8x9x")),ISNUMBER(FIND(MID(A17,6,1)&amp;"x","0x1x2x3x4x5x6x7x8x9x")),ISNUMBER(FIND(MID(A17,7,1)&amp;"x","0x1x2x3x4x5x6x7x8x9x")),ISNUMBER(FIND(MID(A17,8,1)&amp;"x","0x1x2x3x4x5x6x7x8x9x")))),"IDの形式を確認",IF(COUNTIFS($A$8:$A$57,A17)&gt;1,"IDが重複","確認済み")))</f>
        <v/>
      </c>
      <c r="C17" s="1" t="str">
        <f aca="false">IF(B17="","",IF(B17="確認済み",0,1))</f>
        <v/>
      </c>
      <c r="D17" s="1"/>
      <c r="E17" s="19"/>
      <c r="F17" s="1" t="str">
        <f aca="false">IF(COUNTA(E17)=0,"",IF(NOT(AND(ISTEXT(E17),LEN(E17)=8,EXACT(LEFT(E17,4),"STF-"),ISNUMBER(FIND(MID(E17,5,1)&amp;"x","0x1x2x3x4x5x6x7x8x9x")),ISNUMBER(FIND(MID(E17,6,1)&amp;"x","0x1x2x3x4x5x6x7x8x9x")),ISNUMBER(FIND(MID(E17,7,1)&amp;"x","0x1x2x3x4x5x6x7x8x9x")),ISNUMBER(FIND(MID(E17,8,1)&amp;"x","0x1x2x3x4x5x6x7x8x9x")))),"IDの形式を確認",IF(COUNTIFS($E$8:$E$27,E17)&gt;1,"IDが重複","確認済み")))</f>
        <v/>
      </c>
      <c r="G17" s="1" t="str">
        <f aca="false">IF(F17="","",IF(F17="確認済み",0,1))</f>
        <v/>
      </c>
      <c r="H17" s="1"/>
    </row>
    <row r="18" customFormat="false" ht="30" hidden="false" customHeight="true" outlineLevel="0" collapsed="false">
      <c r="A18" s="19"/>
      <c r="B18" s="1" t="str">
        <f aca="false">IF(COUNTA(A18)=0,"",IF(NOT(AND(ISTEXT(A18),LEN(A18)=8,EXACT(LEFT(A18,4),"CUS-"),ISNUMBER(FIND(MID(A18,5,1)&amp;"x","0x1x2x3x4x5x6x7x8x9x")),ISNUMBER(FIND(MID(A18,6,1)&amp;"x","0x1x2x3x4x5x6x7x8x9x")),ISNUMBER(FIND(MID(A18,7,1)&amp;"x","0x1x2x3x4x5x6x7x8x9x")),ISNUMBER(FIND(MID(A18,8,1)&amp;"x","0x1x2x3x4x5x6x7x8x9x")))),"IDの形式を確認",IF(COUNTIFS($A$8:$A$57,A18)&gt;1,"IDが重複","確認済み")))</f>
        <v/>
      </c>
      <c r="C18" s="1" t="str">
        <f aca="false">IF(B18="","",IF(B18="確認済み",0,1))</f>
        <v/>
      </c>
      <c r="D18" s="1"/>
      <c r="E18" s="19"/>
      <c r="F18" s="1" t="str">
        <f aca="false">IF(COUNTA(E18)=0,"",IF(NOT(AND(ISTEXT(E18),LEN(E18)=8,EXACT(LEFT(E18,4),"STF-"),ISNUMBER(FIND(MID(E18,5,1)&amp;"x","0x1x2x3x4x5x6x7x8x9x")),ISNUMBER(FIND(MID(E18,6,1)&amp;"x","0x1x2x3x4x5x6x7x8x9x")),ISNUMBER(FIND(MID(E18,7,1)&amp;"x","0x1x2x3x4x5x6x7x8x9x")),ISNUMBER(FIND(MID(E18,8,1)&amp;"x","0x1x2x3x4x5x6x7x8x9x")))),"IDの形式を確認",IF(COUNTIFS($E$8:$E$27,E18)&gt;1,"IDが重複","確認済み")))</f>
        <v/>
      </c>
      <c r="G18" s="1" t="str">
        <f aca="false">IF(F18="","",IF(F18="確認済み",0,1))</f>
        <v/>
      </c>
      <c r="H18" s="1"/>
    </row>
    <row r="19" customFormat="false" ht="30" hidden="false" customHeight="true" outlineLevel="0" collapsed="false">
      <c r="A19" s="19"/>
      <c r="B19" s="1" t="str">
        <f aca="false">IF(COUNTA(A19)=0,"",IF(NOT(AND(ISTEXT(A19),LEN(A19)=8,EXACT(LEFT(A19,4),"CUS-"),ISNUMBER(FIND(MID(A19,5,1)&amp;"x","0x1x2x3x4x5x6x7x8x9x")),ISNUMBER(FIND(MID(A19,6,1)&amp;"x","0x1x2x3x4x5x6x7x8x9x")),ISNUMBER(FIND(MID(A19,7,1)&amp;"x","0x1x2x3x4x5x6x7x8x9x")),ISNUMBER(FIND(MID(A19,8,1)&amp;"x","0x1x2x3x4x5x6x7x8x9x")))),"IDの形式を確認",IF(COUNTIFS($A$8:$A$57,A19)&gt;1,"IDが重複","確認済み")))</f>
        <v/>
      </c>
      <c r="C19" s="1" t="str">
        <f aca="false">IF(B19="","",IF(B19="確認済み",0,1))</f>
        <v/>
      </c>
      <c r="D19" s="1"/>
      <c r="E19" s="19"/>
      <c r="F19" s="1" t="str">
        <f aca="false">IF(COUNTA(E19)=0,"",IF(NOT(AND(ISTEXT(E19),LEN(E19)=8,EXACT(LEFT(E19,4),"STF-"),ISNUMBER(FIND(MID(E19,5,1)&amp;"x","0x1x2x3x4x5x6x7x8x9x")),ISNUMBER(FIND(MID(E19,6,1)&amp;"x","0x1x2x3x4x5x6x7x8x9x")),ISNUMBER(FIND(MID(E19,7,1)&amp;"x","0x1x2x3x4x5x6x7x8x9x")),ISNUMBER(FIND(MID(E19,8,1)&amp;"x","0x1x2x3x4x5x6x7x8x9x")))),"IDの形式を確認",IF(COUNTIFS($E$8:$E$27,E19)&gt;1,"IDが重複","確認済み")))</f>
        <v/>
      </c>
      <c r="G19" s="1" t="str">
        <f aca="false">IF(F19="","",IF(F19="確認済み",0,1))</f>
        <v/>
      </c>
      <c r="H19" s="1"/>
    </row>
    <row r="20" customFormat="false" ht="30" hidden="false" customHeight="true" outlineLevel="0" collapsed="false">
      <c r="A20" s="19"/>
      <c r="B20" s="1" t="str">
        <f aca="false">IF(COUNTA(A20)=0,"",IF(NOT(AND(ISTEXT(A20),LEN(A20)=8,EXACT(LEFT(A20,4),"CUS-"),ISNUMBER(FIND(MID(A20,5,1)&amp;"x","0x1x2x3x4x5x6x7x8x9x")),ISNUMBER(FIND(MID(A20,6,1)&amp;"x","0x1x2x3x4x5x6x7x8x9x")),ISNUMBER(FIND(MID(A20,7,1)&amp;"x","0x1x2x3x4x5x6x7x8x9x")),ISNUMBER(FIND(MID(A20,8,1)&amp;"x","0x1x2x3x4x5x6x7x8x9x")))),"IDの形式を確認",IF(COUNTIFS($A$8:$A$57,A20)&gt;1,"IDが重複","確認済み")))</f>
        <v/>
      </c>
      <c r="C20" s="1" t="str">
        <f aca="false">IF(B20="","",IF(B20="確認済み",0,1))</f>
        <v/>
      </c>
      <c r="D20" s="1"/>
      <c r="E20" s="19"/>
      <c r="F20" s="1" t="str">
        <f aca="false">IF(COUNTA(E20)=0,"",IF(NOT(AND(ISTEXT(E20),LEN(E20)=8,EXACT(LEFT(E20,4),"STF-"),ISNUMBER(FIND(MID(E20,5,1)&amp;"x","0x1x2x3x4x5x6x7x8x9x")),ISNUMBER(FIND(MID(E20,6,1)&amp;"x","0x1x2x3x4x5x6x7x8x9x")),ISNUMBER(FIND(MID(E20,7,1)&amp;"x","0x1x2x3x4x5x6x7x8x9x")),ISNUMBER(FIND(MID(E20,8,1)&amp;"x","0x1x2x3x4x5x6x7x8x9x")))),"IDの形式を確認",IF(COUNTIFS($E$8:$E$27,E20)&gt;1,"IDが重複","確認済み")))</f>
        <v/>
      </c>
      <c r="G20" s="1" t="str">
        <f aca="false">IF(F20="","",IF(F20="確認済み",0,1))</f>
        <v/>
      </c>
      <c r="H20" s="1"/>
    </row>
    <row r="21" customFormat="false" ht="30" hidden="false" customHeight="true" outlineLevel="0" collapsed="false">
      <c r="A21" s="19"/>
      <c r="B21" s="1" t="str">
        <f aca="false">IF(COUNTA(A21)=0,"",IF(NOT(AND(ISTEXT(A21),LEN(A21)=8,EXACT(LEFT(A21,4),"CUS-"),ISNUMBER(FIND(MID(A21,5,1)&amp;"x","0x1x2x3x4x5x6x7x8x9x")),ISNUMBER(FIND(MID(A21,6,1)&amp;"x","0x1x2x3x4x5x6x7x8x9x")),ISNUMBER(FIND(MID(A21,7,1)&amp;"x","0x1x2x3x4x5x6x7x8x9x")),ISNUMBER(FIND(MID(A21,8,1)&amp;"x","0x1x2x3x4x5x6x7x8x9x")))),"IDの形式を確認",IF(COUNTIFS($A$8:$A$57,A21)&gt;1,"IDが重複","確認済み")))</f>
        <v/>
      </c>
      <c r="C21" s="1" t="str">
        <f aca="false">IF(B21="","",IF(B21="確認済み",0,1))</f>
        <v/>
      </c>
      <c r="D21" s="1"/>
      <c r="E21" s="19"/>
      <c r="F21" s="1" t="str">
        <f aca="false">IF(COUNTA(E21)=0,"",IF(NOT(AND(ISTEXT(E21),LEN(E21)=8,EXACT(LEFT(E21,4),"STF-"),ISNUMBER(FIND(MID(E21,5,1)&amp;"x","0x1x2x3x4x5x6x7x8x9x")),ISNUMBER(FIND(MID(E21,6,1)&amp;"x","0x1x2x3x4x5x6x7x8x9x")),ISNUMBER(FIND(MID(E21,7,1)&amp;"x","0x1x2x3x4x5x6x7x8x9x")),ISNUMBER(FIND(MID(E21,8,1)&amp;"x","0x1x2x3x4x5x6x7x8x9x")))),"IDの形式を確認",IF(COUNTIFS($E$8:$E$27,E21)&gt;1,"IDが重複","確認済み")))</f>
        <v/>
      </c>
      <c r="G21" s="1" t="str">
        <f aca="false">IF(F21="","",IF(F21="確認済み",0,1))</f>
        <v/>
      </c>
      <c r="H21" s="1"/>
    </row>
    <row r="22" customFormat="false" ht="30" hidden="false" customHeight="true" outlineLevel="0" collapsed="false">
      <c r="A22" s="19"/>
      <c r="B22" s="1" t="str">
        <f aca="false">IF(COUNTA(A22)=0,"",IF(NOT(AND(ISTEXT(A22),LEN(A22)=8,EXACT(LEFT(A22,4),"CUS-"),ISNUMBER(FIND(MID(A22,5,1)&amp;"x","0x1x2x3x4x5x6x7x8x9x")),ISNUMBER(FIND(MID(A22,6,1)&amp;"x","0x1x2x3x4x5x6x7x8x9x")),ISNUMBER(FIND(MID(A22,7,1)&amp;"x","0x1x2x3x4x5x6x7x8x9x")),ISNUMBER(FIND(MID(A22,8,1)&amp;"x","0x1x2x3x4x5x6x7x8x9x")))),"IDの形式を確認",IF(COUNTIFS($A$8:$A$57,A22)&gt;1,"IDが重複","確認済み")))</f>
        <v/>
      </c>
      <c r="C22" s="1" t="str">
        <f aca="false">IF(B22="","",IF(B22="確認済み",0,1))</f>
        <v/>
      </c>
      <c r="D22" s="1"/>
      <c r="E22" s="19"/>
      <c r="F22" s="1" t="str">
        <f aca="false">IF(COUNTA(E22)=0,"",IF(NOT(AND(ISTEXT(E22),LEN(E22)=8,EXACT(LEFT(E22,4),"STF-"),ISNUMBER(FIND(MID(E22,5,1)&amp;"x","0x1x2x3x4x5x6x7x8x9x")),ISNUMBER(FIND(MID(E22,6,1)&amp;"x","0x1x2x3x4x5x6x7x8x9x")),ISNUMBER(FIND(MID(E22,7,1)&amp;"x","0x1x2x3x4x5x6x7x8x9x")),ISNUMBER(FIND(MID(E22,8,1)&amp;"x","0x1x2x3x4x5x6x7x8x9x")))),"IDの形式を確認",IF(COUNTIFS($E$8:$E$27,E22)&gt;1,"IDが重複","確認済み")))</f>
        <v/>
      </c>
      <c r="G22" s="1" t="str">
        <f aca="false">IF(F22="","",IF(F22="確認済み",0,1))</f>
        <v/>
      </c>
      <c r="H22" s="1"/>
    </row>
    <row r="23" customFormat="false" ht="30" hidden="false" customHeight="true" outlineLevel="0" collapsed="false">
      <c r="A23" s="19"/>
      <c r="B23" s="1" t="str">
        <f aca="false">IF(COUNTA(A23)=0,"",IF(NOT(AND(ISTEXT(A23),LEN(A23)=8,EXACT(LEFT(A23,4),"CUS-"),ISNUMBER(FIND(MID(A23,5,1)&amp;"x","0x1x2x3x4x5x6x7x8x9x")),ISNUMBER(FIND(MID(A23,6,1)&amp;"x","0x1x2x3x4x5x6x7x8x9x")),ISNUMBER(FIND(MID(A23,7,1)&amp;"x","0x1x2x3x4x5x6x7x8x9x")),ISNUMBER(FIND(MID(A23,8,1)&amp;"x","0x1x2x3x4x5x6x7x8x9x")))),"IDの形式を確認",IF(COUNTIFS($A$8:$A$57,A23)&gt;1,"IDが重複","確認済み")))</f>
        <v/>
      </c>
      <c r="C23" s="1" t="str">
        <f aca="false">IF(B23="","",IF(B23="確認済み",0,1))</f>
        <v/>
      </c>
      <c r="D23" s="1"/>
      <c r="E23" s="19"/>
      <c r="F23" s="1" t="str">
        <f aca="false">IF(COUNTA(E23)=0,"",IF(NOT(AND(ISTEXT(E23),LEN(E23)=8,EXACT(LEFT(E23,4),"STF-"),ISNUMBER(FIND(MID(E23,5,1)&amp;"x","0x1x2x3x4x5x6x7x8x9x")),ISNUMBER(FIND(MID(E23,6,1)&amp;"x","0x1x2x3x4x5x6x7x8x9x")),ISNUMBER(FIND(MID(E23,7,1)&amp;"x","0x1x2x3x4x5x6x7x8x9x")),ISNUMBER(FIND(MID(E23,8,1)&amp;"x","0x1x2x3x4x5x6x7x8x9x")))),"IDの形式を確認",IF(COUNTIFS($E$8:$E$27,E23)&gt;1,"IDが重複","確認済み")))</f>
        <v/>
      </c>
      <c r="G23" s="1" t="str">
        <f aca="false">IF(F23="","",IF(F23="確認済み",0,1))</f>
        <v/>
      </c>
      <c r="H23" s="1"/>
    </row>
    <row r="24" customFormat="false" ht="30" hidden="false" customHeight="true" outlineLevel="0" collapsed="false">
      <c r="A24" s="19"/>
      <c r="B24" s="1" t="str">
        <f aca="false">IF(COUNTA(A24)=0,"",IF(NOT(AND(ISTEXT(A24),LEN(A24)=8,EXACT(LEFT(A24,4),"CUS-"),ISNUMBER(FIND(MID(A24,5,1)&amp;"x","0x1x2x3x4x5x6x7x8x9x")),ISNUMBER(FIND(MID(A24,6,1)&amp;"x","0x1x2x3x4x5x6x7x8x9x")),ISNUMBER(FIND(MID(A24,7,1)&amp;"x","0x1x2x3x4x5x6x7x8x9x")),ISNUMBER(FIND(MID(A24,8,1)&amp;"x","0x1x2x3x4x5x6x7x8x9x")))),"IDの形式を確認",IF(COUNTIFS($A$8:$A$57,A24)&gt;1,"IDが重複","確認済み")))</f>
        <v/>
      </c>
      <c r="C24" s="1" t="str">
        <f aca="false">IF(B24="","",IF(B24="確認済み",0,1))</f>
        <v/>
      </c>
      <c r="D24" s="1"/>
      <c r="E24" s="19"/>
      <c r="F24" s="1" t="str">
        <f aca="false">IF(COUNTA(E24)=0,"",IF(NOT(AND(ISTEXT(E24),LEN(E24)=8,EXACT(LEFT(E24,4),"STF-"),ISNUMBER(FIND(MID(E24,5,1)&amp;"x","0x1x2x3x4x5x6x7x8x9x")),ISNUMBER(FIND(MID(E24,6,1)&amp;"x","0x1x2x3x4x5x6x7x8x9x")),ISNUMBER(FIND(MID(E24,7,1)&amp;"x","0x1x2x3x4x5x6x7x8x9x")),ISNUMBER(FIND(MID(E24,8,1)&amp;"x","0x1x2x3x4x5x6x7x8x9x")))),"IDの形式を確認",IF(COUNTIFS($E$8:$E$27,E24)&gt;1,"IDが重複","確認済み")))</f>
        <v/>
      </c>
      <c r="G24" s="1" t="str">
        <f aca="false">IF(F24="","",IF(F24="確認済み",0,1))</f>
        <v/>
      </c>
      <c r="H24" s="1"/>
    </row>
    <row r="25" customFormat="false" ht="30" hidden="false" customHeight="true" outlineLevel="0" collapsed="false">
      <c r="A25" s="19"/>
      <c r="B25" s="1" t="str">
        <f aca="false">IF(COUNTA(A25)=0,"",IF(NOT(AND(ISTEXT(A25),LEN(A25)=8,EXACT(LEFT(A25,4),"CUS-"),ISNUMBER(FIND(MID(A25,5,1)&amp;"x","0x1x2x3x4x5x6x7x8x9x")),ISNUMBER(FIND(MID(A25,6,1)&amp;"x","0x1x2x3x4x5x6x7x8x9x")),ISNUMBER(FIND(MID(A25,7,1)&amp;"x","0x1x2x3x4x5x6x7x8x9x")),ISNUMBER(FIND(MID(A25,8,1)&amp;"x","0x1x2x3x4x5x6x7x8x9x")))),"IDの形式を確認",IF(COUNTIFS($A$8:$A$57,A25)&gt;1,"IDが重複","確認済み")))</f>
        <v/>
      </c>
      <c r="C25" s="1" t="str">
        <f aca="false">IF(B25="","",IF(B25="確認済み",0,1))</f>
        <v/>
      </c>
      <c r="D25" s="1"/>
      <c r="E25" s="19"/>
      <c r="F25" s="1" t="str">
        <f aca="false">IF(COUNTA(E25)=0,"",IF(NOT(AND(ISTEXT(E25),LEN(E25)=8,EXACT(LEFT(E25,4),"STF-"),ISNUMBER(FIND(MID(E25,5,1)&amp;"x","0x1x2x3x4x5x6x7x8x9x")),ISNUMBER(FIND(MID(E25,6,1)&amp;"x","0x1x2x3x4x5x6x7x8x9x")),ISNUMBER(FIND(MID(E25,7,1)&amp;"x","0x1x2x3x4x5x6x7x8x9x")),ISNUMBER(FIND(MID(E25,8,1)&amp;"x","0x1x2x3x4x5x6x7x8x9x")))),"IDの形式を確認",IF(COUNTIFS($E$8:$E$27,E25)&gt;1,"IDが重複","確認済み")))</f>
        <v/>
      </c>
      <c r="G25" s="1" t="str">
        <f aca="false">IF(F25="","",IF(F25="確認済み",0,1))</f>
        <v/>
      </c>
      <c r="H25" s="1"/>
    </row>
    <row r="26" customFormat="false" ht="30" hidden="false" customHeight="true" outlineLevel="0" collapsed="false">
      <c r="A26" s="19"/>
      <c r="B26" s="1" t="str">
        <f aca="false">IF(COUNTA(A26)=0,"",IF(NOT(AND(ISTEXT(A26),LEN(A26)=8,EXACT(LEFT(A26,4),"CUS-"),ISNUMBER(FIND(MID(A26,5,1)&amp;"x","0x1x2x3x4x5x6x7x8x9x")),ISNUMBER(FIND(MID(A26,6,1)&amp;"x","0x1x2x3x4x5x6x7x8x9x")),ISNUMBER(FIND(MID(A26,7,1)&amp;"x","0x1x2x3x4x5x6x7x8x9x")),ISNUMBER(FIND(MID(A26,8,1)&amp;"x","0x1x2x3x4x5x6x7x8x9x")))),"IDの形式を確認",IF(COUNTIFS($A$8:$A$57,A26)&gt;1,"IDが重複","確認済み")))</f>
        <v/>
      </c>
      <c r="C26" s="1" t="str">
        <f aca="false">IF(B26="","",IF(B26="確認済み",0,1))</f>
        <v/>
      </c>
      <c r="D26" s="1"/>
      <c r="E26" s="19"/>
      <c r="F26" s="1" t="str">
        <f aca="false">IF(COUNTA(E26)=0,"",IF(NOT(AND(ISTEXT(E26),LEN(E26)=8,EXACT(LEFT(E26,4),"STF-"),ISNUMBER(FIND(MID(E26,5,1)&amp;"x","0x1x2x3x4x5x6x7x8x9x")),ISNUMBER(FIND(MID(E26,6,1)&amp;"x","0x1x2x3x4x5x6x7x8x9x")),ISNUMBER(FIND(MID(E26,7,1)&amp;"x","0x1x2x3x4x5x6x7x8x9x")),ISNUMBER(FIND(MID(E26,8,1)&amp;"x","0x1x2x3x4x5x6x7x8x9x")))),"IDの形式を確認",IF(COUNTIFS($E$8:$E$27,E26)&gt;1,"IDが重複","確認済み")))</f>
        <v/>
      </c>
      <c r="G26" s="1" t="str">
        <f aca="false">IF(F26="","",IF(F26="確認済み",0,1))</f>
        <v/>
      </c>
      <c r="H26" s="1"/>
    </row>
    <row r="27" customFormat="false" ht="30" hidden="false" customHeight="true" outlineLevel="0" collapsed="false">
      <c r="A27" s="19"/>
      <c r="B27" s="1" t="str">
        <f aca="false">IF(COUNTA(A27)=0,"",IF(NOT(AND(ISTEXT(A27),LEN(A27)=8,EXACT(LEFT(A27,4),"CUS-"),ISNUMBER(FIND(MID(A27,5,1)&amp;"x","0x1x2x3x4x5x6x7x8x9x")),ISNUMBER(FIND(MID(A27,6,1)&amp;"x","0x1x2x3x4x5x6x7x8x9x")),ISNUMBER(FIND(MID(A27,7,1)&amp;"x","0x1x2x3x4x5x6x7x8x9x")),ISNUMBER(FIND(MID(A27,8,1)&amp;"x","0x1x2x3x4x5x6x7x8x9x")))),"IDの形式を確認",IF(COUNTIFS($A$8:$A$57,A27)&gt;1,"IDが重複","確認済み")))</f>
        <v/>
      </c>
      <c r="C27" s="1" t="str">
        <f aca="false">IF(B27="","",IF(B27="確認済み",0,1))</f>
        <v/>
      </c>
      <c r="D27" s="1"/>
      <c r="E27" s="19"/>
      <c r="F27" s="1" t="str">
        <f aca="false">IF(COUNTA(E27)=0,"",IF(NOT(AND(ISTEXT(E27),LEN(E27)=8,EXACT(LEFT(E27,4),"STF-"),ISNUMBER(FIND(MID(E27,5,1)&amp;"x","0x1x2x3x4x5x6x7x8x9x")),ISNUMBER(FIND(MID(E27,6,1)&amp;"x","0x1x2x3x4x5x6x7x8x9x")),ISNUMBER(FIND(MID(E27,7,1)&amp;"x","0x1x2x3x4x5x6x7x8x9x")),ISNUMBER(FIND(MID(E27,8,1)&amp;"x","0x1x2x3x4x5x6x7x8x9x")))),"IDの形式を確認",IF(COUNTIFS($E$8:$E$27,E27)&gt;1,"IDが重複","確認済み")))</f>
        <v/>
      </c>
      <c r="G27" s="1" t="str">
        <f aca="false">IF(F27="","",IF(F27="確認済み",0,1))</f>
        <v/>
      </c>
      <c r="H27" s="1"/>
    </row>
    <row r="28" customFormat="false" ht="30" hidden="false" customHeight="true" outlineLevel="0" collapsed="false">
      <c r="A28" s="19"/>
      <c r="B28" s="1" t="str">
        <f aca="false">IF(COUNTA(A28)=0,"",IF(NOT(AND(ISTEXT(A28),LEN(A28)=8,EXACT(LEFT(A28,4),"CUS-"),ISNUMBER(FIND(MID(A28,5,1)&amp;"x","0x1x2x3x4x5x6x7x8x9x")),ISNUMBER(FIND(MID(A28,6,1)&amp;"x","0x1x2x3x4x5x6x7x8x9x")),ISNUMBER(FIND(MID(A28,7,1)&amp;"x","0x1x2x3x4x5x6x7x8x9x")),ISNUMBER(FIND(MID(A28,8,1)&amp;"x","0x1x2x3x4x5x6x7x8x9x")))),"IDの形式を確認",IF(COUNTIFS($A$8:$A$57,A28)&gt;1,"IDが重複","確認済み")))</f>
        <v/>
      </c>
      <c r="C28" s="1" t="str">
        <f aca="false">IF(B28="","",IF(B28="確認済み",0,1))</f>
        <v/>
      </c>
      <c r="D28" s="1"/>
      <c r="E28" s="1"/>
      <c r="F28" s="1"/>
      <c r="G28" s="1"/>
      <c r="H28" s="1"/>
    </row>
    <row r="29" customFormat="false" ht="30" hidden="false" customHeight="true" outlineLevel="0" collapsed="false">
      <c r="A29" s="19"/>
      <c r="B29" s="1" t="str">
        <f aca="false">IF(COUNTA(A29)=0,"",IF(NOT(AND(ISTEXT(A29),LEN(A29)=8,EXACT(LEFT(A29,4),"CUS-"),ISNUMBER(FIND(MID(A29,5,1)&amp;"x","0x1x2x3x4x5x6x7x8x9x")),ISNUMBER(FIND(MID(A29,6,1)&amp;"x","0x1x2x3x4x5x6x7x8x9x")),ISNUMBER(FIND(MID(A29,7,1)&amp;"x","0x1x2x3x4x5x6x7x8x9x")),ISNUMBER(FIND(MID(A29,8,1)&amp;"x","0x1x2x3x4x5x6x7x8x9x")))),"IDの形式を確認",IF(COUNTIFS($A$8:$A$57,A29)&gt;1,"IDが重複","確認済み")))</f>
        <v/>
      </c>
      <c r="C29" s="1" t="str">
        <f aca="false">IF(B29="","",IF(B29="確認済み",0,1))</f>
        <v/>
      </c>
      <c r="D29" s="1"/>
      <c r="E29" s="1"/>
      <c r="F29" s="1"/>
      <c r="G29" s="1"/>
      <c r="H29" s="1"/>
    </row>
    <row r="30" customFormat="false" ht="30" hidden="false" customHeight="true" outlineLevel="0" collapsed="false">
      <c r="A30" s="19"/>
      <c r="B30" s="1" t="str">
        <f aca="false">IF(COUNTA(A30)=0,"",IF(NOT(AND(ISTEXT(A30),LEN(A30)=8,EXACT(LEFT(A30,4),"CUS-"),ISNUMBER(FIND(MID(A30,5,1)&amp;"x","0x1x2x3x4x5x6x7x8x9x")),ISNUMBER(FIND(MID(A30,6,1)&amp;"x","0x1x2x3x4x5x6x7x8x9x")),ISNUMBER(FIND(MID(A30,7,1)&amp;"x","0x1x2x3x4x5x6x7x8x9x")),ISNUMBER(FIND(MID(A30,8,1)&amp;"x","0x1x2x3x4x5x6x7x8x9x")))),"IDの形式を確認",IF(COUNTIFS($A$8:$A$57,A30)&gt;1,"IDが重複","確認済み")))</f>
        <v/>
      </c>
      <c r="C30" s="1" t="str">
        <f aca="false">IF(B30="","",IF(B30="確認済み",0,1))</f>
        <v/>
      </c>
      <c r="D30" s="1"/>
      <c r="E30" s="1"/>
      <c r="F30" s="1"/>
      <c r="G30" s="1"/>
      <c r="H30" s="1"/>
    </row>
    <row r="31" customFormat="false" ht="30" hidden="false" customHeight="true" outlineLevel="0" collapsed="false">
      <c r="A31" s="19"/>
      <c r="B31" s="1" t="str">
        <f aca="false">IF(COUNTA(A31)=0,"",IF(NOT(AND(ISTEXT(A31),LEN(A31)=8,EXACT(LEFT(A31,4),"CUS-"),ISNUMBER(FIND(MID(A31,5,1)&amp;"x","0x1x2x3x4x5x6x7x8x9x")),ISNUMBER(FIND(MID(A31,6,1)&amp;"x","0x1x2x3x4x5x6x7x8x9x")),ISNUMBER(FIND(MID(A31,7,1)&amp;"x","0x1x2x3x4x5x6x7x8x9x")),ISNUMBER(FIND(MID(A31,8,1)&amp;"x","0x1x2x3x4x5x6x7x8x9x")))),"IDの形式を確認",IF(COUNTIFS($A$8:$A$57,A31)&gt;1,"IDが重複","確認済み")))</f>
        <v/>
      </c>
      <c r="C31" s="1" t="str">
        <f aca="false">IF(B31="","",IF(B31="確認済み",0,1))</f>
        <v/>
      </c>
      <c r="D31" s="1"/>
      <c r="E31" s="1"/>
      <c r="F31" s="1"/>
      <c r="G31" s="1"/>
      <c r="H31" s="1"/>
    </row>
    <row r="32" customFormat="false" ht="30" hidden="false" customHeight="true" outlineLevel="0" collapsed="false">
      <c r="A32" s="19"/>
      <c r="B32" s="1" t="str">
        <f aca="false">IF(COUNTA(A32)=0,"",IF(NOT(AND(ISTEXT(A32),LEN(A32)=8,EXACT(LEFT(A32,4),"CUS-"),ISNUMBER(FIND(MID(A32,5,1)&amp;"x","0x1x2x3x4x5x6x7x8x9x")),ISNUMBER(FIND(MID(A32,6,1)&amp;"x","0x1x2x3x4x5x6x7x8x9x")),ISNUMBER(FIND(MID(A32,7,1)&amp;"x","0x1x2x3x4x5x6x7x8x9x")),ISNUMBER(FIND(MID(A32,8,1)&amp;"x","0x1x2x3x4x5x6x7x8x9x")))),"IDの形式を確認",IF(COUNTIFS($A$8:$A$57,A32)&gt;1,"IDが重複","確認済み")))</f>
        <v/>
      </c>
      <c r="C32" s="1" t="str">
        <f aca="false">IF(B32="","",IF(B32="確認済み",0,1))</f>
        <v/>
      </c>
      <c r="D32" s="1"/>
      <c r="E32" s="1"/>
      <c r="F32" s="1"/>
      <c r="G32" s="1"/>
      <c r="H32" s="1"/>
    </row>
    <row r="33" customFormat="false" ht="30" hidden="false" customHeight="true" outlineLevel="0" collapsed="false">
      <c r="A33" s="19"/>
      <c r="B33" s="1" t="str">
        <f aca="false">IF(COUNTA(A33)=0,"",IF(NOT(AND(ISTEXT(A33),LEN(A33)=8,EXACT(LEFT(A33,4),"CUS-"),ISNUMBER(FIND(MID(A33,5,1)&amp;"x","0x1x2x3x4x5x6x7x8x9x")),ISNUMBER(FIND(MID(A33,6,1)&amp;"x","0x1x2x3x4x5x6x7x8x9x")),ISNUMBER(FIND(MID(A33,7,1)&amp;"x","0x1x2x3x4x5x6x7x8x9x")),ISNUMBER(FIND(MID(A33,8,1)&amp;"x","0x1x2x3x4x5x6x7x8x9x")))),"IDの形式を確認",IF(COUNTIFS($A$8:$A$57,A33)&gt;1,"IDが重複","確認済み")))</f>
        <v/>
      </c>
      <c r="C33" s="1" t="str">
        <f aca="false">IF(B33="","",IF(B33="確認済み",0,1))</f>
        <v/>
      </c>
      <c r="D33" s="1"/>
      <c r="E33" s="1"/>
      <c r="F33" s="1"/>
      <c r="G33" s="1"/>
      <c r="H33" s="1"/>
    </row>
    <row r="34" customFormat="false" ht="30" hidden="false" customHeight="true" outlineLevel="0" collapsed="false">
      <c r="A34" s="19"/>
      <c r="B34" s="1" t="str">
        <f aca="false">IF(COUNTA(A34)=0,"",IF(NOT(AND(ISTEXT(A34),LEN(A34)=8,EXACT(LEFT(A34,4),"CUS-"),ISNUMBER(FIND(MID(A34,5,1)&amp;"x","0x1x2x3x4x5x6x7x8x9x")),ISNUMBER(FIND(MID(A34,6,1)&amp;"x","0x1x2x3x4x5x6x7x8x9x")),ISNUMBER(FIND(MID(A34,7,1)&amp;"x","0x1x2x3x4x5x6x7x8x9x")),ISNUMBER(FIND(MID(A34,8,1)&amp;"x","0x1x2x3x4x5x6x7x8x9x")))),"IDの形式を確認",IF(COUNTIFS($A$8:$A$57,A34)&gt;1,"IDが重複","確認済み")))</f>
        <v/>
      </c>
      <c r="C34" s="1" t="str">
        <f aca="false">IF(B34="","",IF(B34="確認済み",0,1))</f>
        <v/>
      </c>
      <c r="D34" s="1"/>
      <c r="E34" s="1"/>
      <c r="F34" s="1"/>
      <c r="G34" s="1"/>
      <c r="H34" s="1"/>
    </row>
    <row r="35" customFormat="false" ht="30" hidden="false" customHeight="true" outlineLevel="0" collapsed="false">
      <c r="A35" s="19"/>
      <c r="B35" s="1" t="str">
        <f aca="false">IF(COUNTA(A35)=0,"",IF(NOT(AND(ISTEXT(A35),LEN(A35)=8,EXACT(LEFT(A35,4),"CUS-"),ISNUMBER(FIND(MID(A35,5,1)&amp;"x","0x1x2x3x4x5x6x7x8x9x")),ISNUMBER(FIND(MID(A35,6,1)&amp;"x","0x1x2x3x4x5x6x7x8x9x")),ISNUMBER(FIND(MID(A35,7,1)&amp;"x","0x1x2x3x4x5x6x7x8x9x")),ISNUMBER(FIND(MID(A35,8,1)&amp;"x","0x1x2x3x4x5x6x7x8x9x")))),"IDの形式を確認",IF(COUNTIFS($A$8:$A$57,A35)&gt;1,"IDが重複","確認済み")))</f>
        <v/>
      </c>
      <c r="C35" s="1" t="str">
        <f aca="false">IF(B35="","",IF(B35="確認済み",0,1))</f>
        <v/>
      </c>
      <c r="D35" s="1"/>
      <c r="E35" s="1"/>
      <c r="F35" s="1"/>
      <c r="G35" s="1"/>
      <c r="H35" s="1"/>
    </row>
    <row r="36" customFormat="false" ht="30" hidden="false" customHeight="true" outlineLevel="0" collapsed="false">
      <c r="A36" s="19"/>
      <c r="B36" s="1" t="str">
        <f aca="false">IF(COUNTA(A36)=0,"",IF(NOT(AND(ISTEXT(A36),LEN(A36)=8,EXACT(LEFT(A36,4),"CUS-"),ISNUMBER(FIND(MID(A36,5,1)&amp;"x","0x1x2x3x4x5x6x7x8x9x")),ISNUMBER(FIND(MID(A36,6,1)&amp;"x","0x1x2x3x4x5x6x7x8x9x")),ISNUMBER(FIND(MID(A36,7,1)&amp;"x","0x1x2x3x4x5x6x7x8x9x")),ISNUMBER(FIND(MID(A36,8,1)&amp;"x","0x1x2x3x4x5x6x7x8x9x")))),"IDの形式を確認",IF(COUNTIFS($A$8:$A$57,A36)&gt;1,"IDが重複","確認済み")))</f>
        <v/>
      </c>
      <c r="C36" s="1" t="str">
        <f aca="false">IF(B36="","",IF(B36="確認済み",0,1))</f>
        <v/>
      </c>
      <c r="D36" s="1"/>
      <c r="E36" s="1"/>
      <c r="F36" s="1"/>
      <c r="G36" s="1"/>
      <c r="H36" s="1"/>
    </row>
    <row r="37" customFormat="false" ht="30" hidden="false" customHeight="true" outlineLevel="0" collapsed="false">
      <c r="A37" s="19"/>
      <c r="B37" s="1" t="str">
        <f aca="false">IF(COUNTA(A37)=0,"",IF(NOT(AND(ISTEXT(A37),LEN(A37)=8,EXACT(LEFT(A37,4),"CUS-"),ISNUMBER(FIND(MID(A37,5,1)&amp;"x","0x1x2x3x4x5x6x7x8x9x")),ISNUMBER(FIND(MID(A37,6,1)&amp;"x","0x1x2x3x4x5x6x7x8x9x")),ISNUMBER(FIND(MID(A37,7,1)&amp;"x","0x1x2x3x4x5x6x7x8x9x")),ISNUMBER(FIND(MID(A37,8,1)&amp;"x","0x1x2x3x4x5x6x7x8x9x")))),"IDの形式を確認",IF(COUNTIFS($A$8:$A$57,A37)&gt;1,"IDが重複","確認済み")))</f>
        <v/>
      </c>
      <c r="C37" s="1" t="str">
        <f aca="false">IF(B37="","",IF(B37="確認済み",0,1))</f>
        <v/>
      </c>
      <c r="D37" s="1"/>
      <c r="E37" s="1"/>
      <c r="F37" s="1"/>
      <c r="G37" s="1"/>
      <c r="H37" s="1"/>
    </row>
    <row r="38" customFormat="false" ht="30" hidden="false" customHeight="true" outlineLevel="0" collapsed="false">
      <c r="A38" s="19"/>
      <c r="B38" s="1" t="str">
        <f aca="false">IF(COUNTA(A38)=0,"",IF(NOT(AND(ISTEXT(A38),LEN(A38)=8,EXACT(LEFT(A38,4),"CUS-"),ISNUMBER(FIND(MID(A38,5,1)&amp;"x","0x1x2x3x4x5x6x7x8x9x")),ISNUMBER(FIND(MID(A38,6,1)&amp;"x","0x1x2x3x4x5x6x7x8x9x")),ISNUMBER(FIND(MID(A38,7,1)&amp;"x","0x1x2x3x4x5x6x7x8x9x")),ISNUMBER(FIND(MID(A38,8,1)&amp;"x","0x1x2x3x4x5x6x7x8x9x")))),"IDの形式を確認",IF(COUNTIFS($A$8:$A$57,A38)&gt;1,"IDが重複","確認済み")))</f>
        <v/>
      </c>
      <c r="C38" s="1" t="str">
        <f aca="false">IF(B38="","",IF(B38="確認済み",0,1))</f>
        <v/>
      </c>
      <c r="D38" s="1"/>
      <c r="E38" s="1"/>
      <c r="F38" s="1"/>
      <c r="G38" s="1"/>
      <c r="H38" s="1"/>
    </row>
    <row r="39" customFormat="false" ht="30" hidden="false" customHeight="true" outlineLevel="0" collapsed="false">
      <c r="A39" s="19"/>
      <c r="B39" s="1" t="str">
        <f aca="false">IF(COUNTA(A39)=0,"",IF(NOT(AND(ISTEXT(A39),LEN(A39)=8,EXACT(LEFT(A39,4),"CUS-"),ISNUMBER(FIND(MID(A39,5,1)&amp;"x","0x1x2x3x4x5x6x7x8x9x")),ISNUMBER(FIND(MID(A39,6,1)&amp;"x","0x1x2x3x4x5x6x7x8x9x")),ISNUMBER(FIND(MID(A39,7,1)&amp;"x","0x1x2x3x4x5x6x7x8x9x")),ISNUMBER(FIND(MID(A39,8,1)&amp;"x","0x1x2x3x4x5x6x7x8x9x")))),"IDの形式を確認",IF(COUNTIFS($A$8:$A$57,A39)&gt;1,"IDが重複","確認済み")))</f>
        <v/>
      </c>
      <c r="C39" s="1" t="str">
        <f aca="false">IF(B39="","",IF(B39="確認済み",0,1))</f>
        <v/>
      </c>
      <c r="D39" s="1"/>
      <c r="E39" s="1"/>
      <c r="F39" s="1"/>
      <c r="G39" s="1"/>
      <c r="H39" s="1"/>
    </row>
    <row r="40" customFormat="false" ht="30" hidden="false" customHeight="true" outlineLevel="0" collapsed="false">
      <c r="A40" s="19"/>
      <c r="B40" s="1" t="str">
        <f aca="false">IF(COUNTA(A40)=0,"",IF(NOT(AND(ISTEXT(A40),LEN(A40)=8,EXACT(LEFT(A40,4),"CUS-"),ISNUMBER(FIND(MID(A40,5,1)&amp;"x","0x1x2x3x4x5x6x7x8x9x")),ISNUMBER(FIND(MID(A40,6,1)&amp;"x","0x1x2x3x4x5x6x7x8x9x")),ISNUMBER(FIND(MID(A40,7,1)&amp;"x","0x1x2x3x4x5x6x7x8x9x")),ISNUMBER(FIND(MID(A40,8,1)&amp;"x","0x1x2x3x4x5x6x7x8x9x")))),"IDの形式を確認",IF(COUNTIFS($A$8:$A$57,A40)&gt;1,"IDが重複","確認済み")))</f>
        <v/>
      </c>
      <c r="C40" s="1" t="str">
        <f aca="false">IF(B40="","",IF(B40="確認済み",0,1))</f>
        <v/>
      </c>
      <c r="D40" s="1"/>
      <c r="E40" s="1"/>
      <c r="F40" s="1"/>
      <c r="G40" s="1"/>
      <c r="H40" s="1"/>
    </row>
    <row r="41" customFormat="false" ht="30" hidden="false" customHeight="true" outlineLevel="0" collapsed="false">
      <c r="A41" s="19"/>
      <c r="B41" s="1" t="str">
        <f aca="false">IF(COUNTA(A41)=0,"",IF(NOT(AND(ISTEXT(A41),LEN(A41)=8,EXACT(LEFT(A41,4),"CUS-"),ISNUMBER(FIND(MID(A41,5,1)&amp;"x","0x1x2x3x4x5x6x7x8x9x")),ISNUMBER(FIND(MID(A41,6,1)&amp;"x","0x1x2x3x4x5x6x7x8x9x")),ISNUMBER(FIND(MID(A41,7,1)&amp;"x","0x1x2x3x4x5x6x7x8x9x")),ISNUMBER(FIND(MID(A41,8,1)&amp;"x","0x1x2x3x4x5x6x7x8x9x")))),"IDの形式を確認",IF(COUNTIFS($A$8:$A$57,A41)&gt;1,"IDが重複","確認済み")))</f>
        <v/>
      </c>
      <c r="C41" s="1" t="str">
        <f aca="false">IF(B41="","",IF(B41="確認済み",0,1))</f>
        <v/>
      </c>
      <c r="D41" s="1"/>
      <c r="E41" s="1"/>
      <c r="F41" s="1"/>
      <c r="G41" s="1"/>
      <c r="H41" s="1"/>
    </row>
    <row r="42" customFormat="false" ht="30" hidden="false" customHeight="true" outlineLevel="0" collapsed="false">
      <c r="A42" s="19"/>
      <c r="B42" s="1" t="str">
        <f aca="false">IF(COUNTA(A42)=0,"",IF(NOT(AND(ISTEXT(A42),LEN(A42)=8,EXACT(LEFT(A42,4),"CUS-"),ISNUMBER(FIND(MID(A42,5,1)&amp;"x","0x1x2x3x4x5x6x7x8x9x")),ISNUMBER(FIND(MID(A42,6,1)&amp;"x","0x1x2x3x4x5x6x7x8x9x")),ISNUMBER(FIND(MID(A42,7,1)&amp;"x","0x1x2x3x4x5x6x7x8x9x")),ISNUMBER(FIND(MID(A42,8,1)&amp;"x","0x1x2x3x4x5x6x7x8x9x")))),"IDの形式を確認",IF(COUNTIFS($A$8:$A$57,A42)&gt;1,"IDが重複","確認済み")))</f>
        <v/>
      </c>
      <c r="C42" s="1" t="str">
        <f aca="false">IF(B42="","",IF(B42="確認済み",0,1))</f>
        <v/>
      </c>
      <c r="D42" s="1"/>
      <c r="E42" s="1"/>
      <c r="F42" s="1"/>
      <c r="G42" s="1"/>
      <c r="H42" s="1"/>
    </row>
    <row r="43" customFormat="false" ht="30" hidden="false" customHeight="true" outlineLevel="0" collapsed="false">
      <c r="A43" s="19"/>
      <c r="B43" s="1" t="str">
        <f aca="false">IF(COUNTA(A43)=0,"",IF(NOT(AND(ISTEXT(A43),LEN(A43)=8,EXACT(LEFT(A43,4),"CUS-"),ISNUMBER(FIND(MID(A43,5,1)&amp;"x","0x1x2x3x4x5x6x7x8x9x")),ISNUMBER(FIND(MID(A43,6,1)&amp;"x","0x1x2x3x4x5x6x7x8x9x")),ISNUMBER(FIND(MID(A43,7,1)&amp;"x","0x1x2x3x4x5x6x7x8x9x")),ISNUMBER(FIND(MID(A43,8,1)&amp;"x","0x1x2x3x4x5x6x7x8x9x")))),"IDの形式を確認",IF(COUNTIFS($A$8:$A$57,A43)&gt;1,"IDが重複","確認済み")))</f>
        <v/>
      </c>
      <c r="C43" s="1" t="str">
        <f aca="false">IF(B43="","",IF(B43="確認済み",0,1))</f>
        <v/>
      </c>
      <c r="D43" s="1"/>
      <c r="E43" s="1"/>
      <c r="F43" s="1"/>
      <c r="G43" s="1"/>
      <c r="H43" s="1"/>
    </row>
    <row r="44" customFormat="false" ht="30" hidden="false" customHeight="true" outlineLevel="0" collapsed="false">
      <c r="A44" s="19"/>
      <c r="B44" s="1" t="str">
        <f aca="false">IF(COUNTA(A44)=0,"",IF(NOT(AND(ISTEXT(A44),LEN(A44)=8,EXACT(LEFT(A44,4),"CUS-"),ISNUMBER(FIND(MID(A44,5,1)&amp;"x","0x1x2x3x4x5x6x7x8x9x")),ISNUMBER(FIND(MID(A44,6,1)&amp;"x","0x1x2x3x4x5x6x7x8x9x")),ISNUMBER(FIND(MID(A44,7,1)&amp;"x","0x1x2x3x4x5x6x7x8x9x")),ISNUMBER(FIND(MID(A44,8,1)&amp;"x","0x1x2x3x4x5x6x7x8x9x")))),"IDの形式を確認",IF(COUNTIFS($A$8:$A$57,A44)&gt;1,"IDが重複","確認済み")))</f>
        <v/>
      </c>
      <c r="C44" s="1" t="str">
        <f aca="false">IF(B44="","",IF(B44="確認済み",0,1))</f>
        <v/>
      </c>
      <c r="D44" s="1"/>
      <c r="E44" s="1"/>
      <c r="F44" s="1"/>
      <c r="G44" s="1"/>
      <c r="H44" s="1"/>
    </row>
    <row r="45" customFormat="false" ht="30" hidden="false" customHeight="true" outlineLevel="0" collapsed="false">
      <c r="A45" s="19"/>
      <c r="B45" s="1" t="str">
        <f aca="false">IF(COUNTA(A45)=0,"",IF(NOT(AND(ISTEXT(A45),LEN(A45)=8,EXACT(LEFT(A45,4),"CUS-"),ISNUMBER(FIND(MID(A45,5,1)&amp;"x","0x1x2x3x4x5x6x7x8x9x")),ISNUMBER(FIND(MID(A45,6,1)&amp;"x","0x1x2x3x4x5x6x7x8x9x")),ISNUMBER(FIND(MID(A45,7,1)&amp;"x","0x1x2x3x4x5x6x7x8x9x")),ISNUMBER(FIND(MID(A45,8,1)&amp;"x","0x1x2x3x4x5x6x7x8x9x")))),"IDの形式を確認",IF(COUNTIFS($A$8:$A$57,A45)&gt;1,"IDが重複","確認済み")))</f>
        <v/>
      </c>
      <c r="C45" s="1" t="str">
        <f aca="false">IF(B45="","",IF(B45="確認済み",0,1))</f>
        <v/>
      </c>
      <c r="D45" s="1"/>
      <c r="E45" s="1"/>
      <c r="F45" s="1"/>
      <c r="G45" s="1"/>
      <c r="H45" s="1"/>
    </row>
    <row r="46" customFormat="false" ht="30" hidden="false" customHeight="true" outlineLevel="0" collapsed="false">
      <c r="A46" s="19"/>
      <c r="B46" s="1" t="str">
        <f aca="false">IF(COUNTA(A46)=0,"",IF(NOT(AND(ISTEXT(A46),LEN(A46)=8,EXACT(LEFT(A46,4),"CUS-"),ISNUMBER(FIND(MID(A46,5,1)&amp;"x","0x1x2x3x4x5x6x7x8x9x")),ISNUMBER(FIND(MID(A46,6,1)&amp;"x","0x1x2x3x4x5x6x7x8x9x")),ISNUMBER(FIND(MID(A46,7,1)&amp;"x","0x1x2x3x4x5x6x7x8x9x")),ISNUMBER(FIND(MID(A46,8,1)&amp;"x","0x1x2x3x4x5x6x7x8x9x")))),"IDの形式を確認",IF(COUNTIFS($A$8:$A$57,A46)&gt;1,"IDが重複","確認済み")))</f>
        <v/>
      </c>
      <c r="C46" s="1" t="str">
        <f aca="false">IF(B46="","",IF(B46="確認済み",0,1))</f>
        <v/>
      </c>
      <c r="D46" s="1"/>
      <c r="E46" s="1"/>
      <c r="F46" s="1"/>
      <c r="G46" s="1"/>
      <c r="H46" s="1"/>
    </row>
    <row r="47" customFormat="false" ht="30" hidden="false" customHeight="true" outlineLevel="0" collapsed="false">
      <c r="A47" s="19"/>
      <c r="B47" s="1" t="str">
        <f aca="false">IF(COUNTA(A47)=0,"",IF(NOT(AND(ISTEXT(A47),LEN(A47)=8,EXACT(LEFT(A47,4),"CUS-"),ISNUMBER(FIND(MID(A47,5,1)&amp;"x","0x1x2x3x4x5x6x7x8x9x")),ISNUMBER(FIND(MID(A47,6,1)&amp;"x","0x1x2x3x4x5x6x7x8x9x")),ISNUMBER(FIND(MID(A47,7,1)&amp;"x","0x1x2x3x4x5x6x7x8x9x")),ISNUMBER(FIND(MID(A47,8,1)&amp;"x","0x1x2x3x4x5x6x7x8x9x")))),"IDの形式を確認",IF(COUNTIFS($A$8:$A$57,A47)&gt;1,"IDが重複","確認済み")))</f>
        <v/>
      </c>
      <c r="C47" s="1" t="str">
        <f aca="false">IF(B47="","",IF(B47="確認済み",0,1))</f>
        <v/>
      </c>
      <c r="D47" s="1"/>
      <c r="E47" s="1"/>
      <c r="F47" s="1"/>
      <c r="G47" s="1"/>
      <c r="H47" s="1"/>
    </row>
    <row r="48" customFormat="false" ht="30" hidden="false" customHeight="true" outlineLevel="0" collapsed="false">
      <c r="A48" s="19"/>
      <c r="B48" s="1" t="str">
        <f aca="false">IF(COUNTA(A48)=0,"",IF(NOT(AND(ISTEXT(A48),LEN(A48)=8,EXACT(LEFT(A48,4),"CUS-"),ISNUMBER(FIND(MID(A48,5,1)&amp;"x","0x1x2x3x4x5x6x7x8x9x")),ISNUMBER(FIND(MID(A48,6,1)&amp;"x","0x1x2x3x4x5x6x7x8x9x")),ISNUMBER(FIND(MID(A48,7,1)&amp;"x","0x1x2x3x4x5x6x7x8x9x")),ISNUMBER(FIND(MID(A48,8,1)&amp;"x","0x1x2x3x4x5x6x7x8x9x")))),"IDの形式を確認",IF(COUNTIFS($A$8:$A$57,A48)&gt;1,"IDが重複","確認済み")))</f>
        <v/>
      </c>
      <c r="C48" s="1" t="str">
        <f aca="false">IF(B48="","",IF(B48="確認済み",0,1))</f>
        <v/>
      </c>
      <c r="D48" s="1"/>
      <c r="E48" s="1"/>
      <c r="F48" s="1"/>
      <c r="G48" s="1"/>
      <c r="H48" s="1"/>
    </row>
    <row r="49" customFormat="false" ht="30" hidden="false" customHeight="true" outlineLevel="0" collapsed="false">
      <c r="A49" s="19"/>
      <c r="B49" s="1" t="str">
        <f aca="false">IF(COUNTA(A49)=0,"",IF(NOT(AND(ISTEXT(A49),LEN(A49)=8,EXACT(LEFT(A49,4),"CUS-"),ISNUMBER(FIND(MID(A49,5,1)&amp;"x","0x1x2x3x4x5x6x7x8x9x")),ISNUMBER(FIND(MID(A49,6,1)&amp;"x","0x1x2x3x4x5x6x7x8x9x")),ISNUMBER(FIND(MID(A49,7,1)&amp;"x","0x1x2x3x4x5x6x7x8x9x")),ISNUMBER(FIND(MID(A49,8,1)&amp;"x","0x1x2x3x4x5x6x7x8x9x")))),"IDの形式を確認",IF(COUNTIFS($A$8:$A$57,A49)&gt;1,"IDが重複","確認済み")))</f>
        <v/>
      </c>
      <c r="C49" s="1" t="str">
        <f aca="false">IF(B49="","",IF(B49="確認済み",0,1))</f>
        <v/>
      </c>
      <c r="D49" s="1"/>
      <c r="E49" s="1"/>
      <c r="F49" s="1"/>
      <c r="G49" s="1"/>
      <c r="H49" s="1"/>
    </row>
    <row r="50" customFormat="false" ht="30" hidden="false" customHeight="true" outlineLevel="0" collapsed="false">
      <c r="A50" s="19"/>
      <c r="B50" s="1" t="str">
        <f aca="false">IF(COUNTA(A50)=0,"",IF(NOT(AND(ISTEXT(A50),LEN(A50)=8,EXACT(LEFT(A50,4),"CUS-"),ISNUMBER(FIND(MID(A50,5,1)&amp;"x","0x1x2x3x4x5x6x7x8x9x")),ISNUMBER(FIND(MID(A50,6,1)&amp;"x","0x1x2x3x4x5x6x7x8x9x")),ISNUMBER(FIND(MID(A50,7,1)&amp;"x","0x1x2x3x4x5x6x7x8x9x")),ISNUMBER(FIND(MID(A50,8,1)&amp;"x","0x1x2x3x4x5x6x7x8x9x")))),"IDの形式を確認",IF(COUNTIFS($A$8:$A$57,A50)&gt;1,"IDが重複","確認済み")))</f>
        <v/>
      </c>
      <c r="C50" s="1" t="str">
        <f aca="false">IF(B50="","",IF(B50="確認済み",0,1))</f>
        <v/>
      </c>
      <c r="D50" s="1"/>
      <c r="E50" s="1"/>
      <c r="F50" s="1"/>
      <c r="G50" s="1"/>
      <c r="H50" s="1"/>
    </row>
    <row r="51" customFormat="false" ht="30" hidden="false" customHeight="true" outlineLevel="0" collapsed="false">
      <c r="A51" s="19"/>
      <c r="B51" s="1" t="str">
        <f aca="false">IF(COUNTA(A51)=0,"",IF(NOT(AND(ISTEXT(A51),LEN(A51)=8,EXACT(LEFT(A51,4),"CUS-"),ISNUMBER(FIND(MID(A51,5,1)&amp;"x","0x1x2x3x4x5x6x7x8x9x")),ISNUMBER(FIND(MID(A51,6,1)&amp;"x","0x1x2x3x4x5x6x7x8x9x")),ISNUMBER(FIND(MID(A51,7,1)&amp;"x","0x1x2x3x4x5x6x7x8x9x")),ISNUMBER(FIND(MID(A51,8,1)&amp;"x","0x1x2x3x4x5x6x7x8x9x")))),"IDの形式を確認",IF(COUNTIFS($A$8:$A$57,A51)&gt;1,"IDが重複","確認済み")))</f>
        <v/>
      </c>
      <c r="C51" s="1" t="str">
        <f aca="false">IF(B51="","",IF(B51="確認済み",0,1))</f>
        <v/>
      </c>
      <c r="D51" s="1"/>
      <c r="E51" s="1"/>
      <c r="F51" s="1"/>
      <c r="G51" s="1"/>
      <c r="H51" s="1"/>
    </row>
    <row r="52" customFormat="false" ht="30" hidden="false" customHeight="true" outlineLevel="0" collapsed="false">
      <c r="A52" s="19"/>
      <c r="B52" s="1" t="str">
        <f aca="false">IF(COUNTA(A52)=0,"",IF(NOT(AND(ISTEXT(A52),LEN(A52)=8,EXACT(LEFT(A52,4),"CUS-"),ISNUMBER(FIND(MID(A52,5,1)&amp;"x","0x1x2x3x4x5x6x7x8x9x")),ISNUMBER(FIND(MID(A52,6,1)&amp;"x","0x1x2x3x4x5x6x7x8x9x")),ISNUMBER(FIND(MID(A52,7,1)&amp;"x","0x1x2x3x4x5x6x7x8x9x")),ISNUMBER(FIND(MID(A52,8,1)&amp;"x","0x1x2x3x4x5x6x7x8x9x")))),"IDの形式を確認",IF(COUNTIFS($A$8:$A$57,A52)&gt;1,"IDが重複","確認済み")))</f>
        <v/>
      </c>
      <c r="C52" s="1" t="str">
        <f aca="false">IF(B52="","",IF(B52="確認済み",0,1))</f>
        <v/>
      </c>
      <c r="D52" s="1"/>
      <c r="E52" s="1"/>
      <c r="F52" s="1"/>
      <c r="G52" s="1"/>
      <c r="H52" s="1"/>
    </row>
    <row r="53" customFormat="false" ht="30" hidden="false" customHeight="true" outlineLevel="0" collapsed="false">
      <c r="A53" s="19"/>
      <c r="B53" s="1" t="str">
        <f aca="false">IF(COUNTA(A53)=0,"",IF(NOT(AND(ISTEXT(A53),LEN(A53)=8,EXACT(LEFT(A53,4),"CUS-"),ISNUMBER(FIND(MID(A53,5,1)&amp;"x","0x1x2x3x4x5x6x7x8x9x")),ISNUMBER(FIND(MID(A53,6,1)&amp;"x","0x1x2x3x4x5x6x7x8x9x")),ISNUMBER(FIND(MID(A53,7,1)&amp;"x","0x1x2x3x4x5x6x7x8x9x")),ISNUMBER(FIND(MID(A53,8,1)&amp;"x","0x1x2x3x4x5x6x7x8x9x")))),"IDの形式を確認",IF(COUNTIFS($A$8:$A$57,A53)&gt;1,"IDが重複","確認済み")))</f>
        <v/>
      </c>
      <c r="C53" s="1" t="str">
        <f aca="false">IF(B53="","",IF(B53="確認済み",0,1))</f>
        <v/>
      </c>
      <c r="D53" s="1"/>
      <c r="E53" s="1"/>
      <c r="F53" s="1"/>
      <c r="G53" s="1"/>
      <c r="H53" s="1"/>
    </row>
    <row r="54" customFormat="false" ht="30" hidden="false" customHeight="true" outlineLevel="0" collapsed="false">
      <c r="A54" s="19"/>
      <c r="B54" s="1" t="str">
        <f aca="false">IF(COUNTA(A54)=0,"",IF(NOT(AND(ISTEXT(A54),LEN(A54)=8,EXACT(LEFT(A54,4),"CUS-"),ISNUMBER(FIND(MID(A54,5,1)&amp;"x","0x1x2x3x4x5x6x7x8x9x")),ISNUMBER(FIND(MID(A54,6,1)&amp;"x","0x1x2x3x4x5x6x7x8x9x")),ISNUMBER(FIND(MID(A54,7,1)&amp;"x","0x1x2x3x4x5x6x7x8x9x")),ISNUMBER(FIND(MID(A54,8,1)&amp;"x","0x1x2x3x4x5x6x7x8x9x")))),"IDの形式を確認",IF(COUNTIFS($A$8:$A$57,A54)&gt;1,"IDが重複","確認済み")))</f>
        <v/>
      </c>
      <c r="C54" s="1" t="str">
        <f aca="false">IF(B54="","",IF(B54="確認済み",0,1))</f>
        <v/>
      </c>
      <c r="D54" s="1"/>
      <c r="E54" s="1"/>
      <c r="F54" s="1"/>
      <c r="G54" s="1"/>
      <c r="H54" s="1"/>
    </row>
    <row r="55" customFormat="false" ht="30" hidden="false" customHeight="true" outlineLevel="0" collapsed="false">
      <c r="A55" s="19"/>
      <c r="B55" s="1" t="str">
        <f aca="false">IF(COUNTA(A55)=0,"",IF(NOT(AND(ISTEXT(A55),LEN(A55)=8,EXACT(LEFT(A55,4),"CUS-"),ISNUMBER(FIND(MID(A55,5,1)&amp;"x","0x1x2x3x4x5x6x7x8x9x")),ISNUMBER(FIND(MID(A55,6,1)&amp;"x","0x1x2x3x4x5x6x7x8x9x")),ISNUMBER(FIND(MID(A55,7,1)&amp;"x","0x1x2x3x4x5x6x7x8x9x")),ISNUMBER(FIND(MID(A55,8,1)&amp;"x","0x1x2x3x4x5x6x7x8x9x")))),"IDの形式を確認",IF(COUNTIFS($A$8:$A$57,A55)&gt;1,"IDが重複","確認済み")))</f>
        <v/>
      </c>
      <c r="C55" s="1" t="str">
        <f aca="false">IF(B55="","",IF(B55="確認済み",0,1))</f>
        <v/>
      </c>
      <c r="D55" s="1"/>
      <c r="E55" s="1"/>
      <c r="F55" s="1"/>
      <c r="G55" s="1"/>
      <c r="H55" s="1"/>
    </row>
    <row r="56" customFormat="false" ht="30" hidden="false" customHeight="true" outlineLevel="0" collapsed="false">
      <c r="A56" s="19"/>
      <c r="B56" s="1" t="str">
        <f aca="false">IF(COUNTA(A56)=0,"",IF(NOT(AND(ISTEXT(A56),LEN(A56)=8,EXACT(LEFT(A56,4),"CUS-"),ISNUMBER(FIND(MID(A56,5,1)&amp;"x","0x1x2x3x4x5x6x7x8x9x")),ISNUMBER(FIND(MID(A56,6,1)&amp;"x","0x1x2x3x4x5x6x7x8x9x")),ISNUMBER(FIND(MID(A56,7,1)&amp;"x","0x1x2x3x4x5x6x7x8x9x")),ISNUMBER(FIND(MID(A56,8,1)&amp;"x","0x1x2x3x4x5x6x7x8x9x")))),"IDの形式を確認",IF(COUNTIFS($A$8:$A$57,A56)&gt;1,"IDが重複","確認済み")))</f>
        <v/>
      </c>
      <c r="C56" s="1" t="str">
        <f aca="false">IF(B56="","",IF(B56="確認済み",0,1))</f>
        <v/>
      </c>
      <c r="D56" s="1"/>
      <c r="E56" s="1"/>
      <c r="F56" s="1"/>
      <c r="G56" s="1"/>
      <c r="H56" s="1"/>
    </row>
    <row r="57" customFormat="false" ht="30" hidden="false" customHeight="true" outlineLevel="0" collapsed="false">
      <c r="A57" s="19"/>
      <c r="B57" s="1" t="str">
        <f aca="false">IF(COUNTA(A57)=0,"",IF(NOT(AND(ISTEXT(A57),LEN(A57)=8,EXACT(LEFT(A57,4),"CUS-"),ISNUMBER(FIND(MID(A57,5,1)&amp;"x","0x1x2x3x4x5x6x7x8x9x")),ISNUMBER(FIND(MID(A57,6,1)&amp;"x","0x1x2x3x4x5x6x7x8x9x")),ISNUMBER(FIND(MID(A57,7,1)&amp;"x","0x1x2x3x4x5x6x7x8x9x")),ISNUMBER(FIND(MID(A57,8,1)&amp;"x","0x1x2x3x4x5x6x7x8x9x")))),"IDの形式を確認",IF(COUNTIFS($A$8:$A$57,A57)&gt;1,"IDが重複","確認済み")))</f>
        <v/>
      </c>
      <c r="C57" s="1" t="str">
        <f aca="false">IF(B57="","",IF(B57="確認済み",0,1))</f>
        <v/>
      </c>
      <c r="D57" s="1"/>
      <c r="E57" s="1"/>
      <c r="F57" s="1"/>
      <c r="G57" s="1"/>
      <c r="H57" s="1"/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</row>
  </sheetData>
  <mergeCells count="1">
    <mergeCell ref="A2:I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2026-10-16T07:08:51Z</dcterms:modified>
  <cp:revision>1</cp:revision>
  <dc:subject/>
  <dc:title/>
</cp:coreProperties>
</file>