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期限の確認" sheetId="1" state="visible" r:id="rId3"/>
    <sheet name="期限記録" sheetId="2" state="visible" r:id="rId4"/>
  </sheets>
  <definedNames>
    <definedName function="false" hidden="false" localSheetId="0" name="_xlnm.Print_Area" vbProcedure="false">期限の確認!$A$1:$I$21</definedName>
    <definedName function="false" hidden="false" localSheetId="0" name="_xlnm.Print_Titles" vbProcedure="false">期限の確認!$9:$9</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<sst xmlns="http://schemas.openxmlformats.org/spreadsheetml/2006/main" count="156" uniqueCount="95">
  <si>
    <t xml:space="preserve">商品の期限</t>
  </si>
  <si>
    <t xml:space="preserve">日付の前提</t>
  </si>
  <si>
    <t xml:space="preserve">入力の前提</t>
  </si>
  <si>
    <t xml:space="preserve">基準日</t>
  </si>
  <si>
    <t xml:space="preserve">注意日数（日）</t>
  </si>
  <si>
    <t xml:space="preserve">記録確認基準日</t>
  </si>
  <si>
    <r>
      <rPr>
        <sz val="11"/>
        <color rgb="FF20283F"/>
        <rFont val="Noto Sans JP"/>
        <family val="2"/>
      </rPr>
      <t xml:space="preserve">日付比較は全登録行（数量</t>
    </r>
    <r>
      <rPr>
        <sz val="11"/>
        <color rgb="FF20283F"/>
        <rFont val="Arial"/>
        <family val="0"/>
        <charset val="1"/>
      </rPr>
      <t xml:space="preserve">0/</t>
    </r>
    <r>
      <rPr>
        <sz val="11"/>
        <color rgb="FF20283F"/>
        <rFont val="Noto Sans JP"/>
        <family val="2"/>
      </rPr>
      <t xml:space="preserve">未確認も含む）。開封・保存・在庫は別照合。安全性の判定はしません。</t>
    </r>
  </si>
  <si>
    <t xml:space="preserve">登録行（件）</t>
  </si>
  <si>
    <t xml:space="preserve">期限日確認済（件）</t>
  </si>
  <si>
    <t xml:space="preserve">期限日未確認（件）</t>
  </si>
  <si>
    <t xml:space="preserve">期限超過（件）</t>
  </si>
  <si>
    <t xml:space="preserve">期限当日（件）</t>
  </si>
  <si>
    <t xml:space="preserve">注意期間内（件）</t>
  </si>
  <si>
    <t xml:space="preserve">注意期間外（件）</t>
  </si>
  <si>
    <t xml:space="preserve">条件要確認（件）</t>
  </si>
  <si>
    <t xml:space="preserve">在庫なし（件）</t>
  </si>
  <si>
    <t xml:space="preserve">在庫未確認（件）</t>
  </si>
  <si>
    <t xml:space="preserve">種類未確認（件）</t>
  </si>
  <si>
    <t xml:space="preserve">表示条件外（件）</t>
  </si>
  <si>
    <r>
      <rPr>
        <b val="true"/>
        <sz val="11"/>
        <color rgb="FFFFFFFF"/>
        <rFont val="Noto Sans JP"/>
        <family val="2"/>
      </rPr>
      <t xml:space="preserve">管理</t>
    </r>
    <r>
      <rPr>
        <b val="true"/>
        <sz val="11"/>
        <color rgb="FFFFFFFF"/>
        <rFont val="Arial"/>
        <family val="0"/>
        <charset val="1"/>
      </rPr>
      <t xml:space="preserve">ID</t>
    </r>
  </si>
  <si>
    <r>
      <rPr>
        <b val="true"/>
        <sz val="11"/>
        <color rgb="FFFFFFFF"/>
        <rFont val="Noto Sans JP"/>
        <family val="2"/>
      </rPr>
      <t xml:space="preserve">品目</t>
    </r>
    <r>
      <rPr>
        <b val="true"/>
        <sz val="11"/>
        <color rgb="FFFFFFFF"/>
        <rFont val="Arial"/>
        <family val="0"/>
        <charset val="1"/>
      </rPr>
      <t xml:space="preserve">ID</t>
    </r>
  </si>
  <si>
    <t xml:space="preserve">期限種類</t>
  </si>
  <si>
    <t xml:space="preserve">期限日</t>
  </si>
  <si>
    <t xml:space="preserve">日付差（日）</t>
  </si>
  <si>
    <t xml:space="preserve">開封状態</t>
  </si>
  <si>
    <t xml:space="preserve">保存条件</t>
  </si>
  <si>
    <t xml:space="preserve">数量（個）</t>
  </si>
  <si>
    <t xml:space="preserve">日付区分</t>
  </si>
  <si>
    <t xml:space="preserve">期限と条件の記録</t>
  </si>
  <si>
    <r>
      <rPr>
        <sz val="11"/>
        <color rgb="FF20283F"/>
        <rFont val="Noto Sans JP"/>
        <family val="2"/>
      </rPr>
      <t xml:space="preserve">黄色</t>
    </r>
    <r>
      <rPr>
        <sz val="11"/>
        <color rgb="FF20283F"/>
        <rFont val="Arial"/>
        <family val="0"/>
        <charset val="1"/>
      </rPr>
      <t xml:space="preserve">A</t>
    </r>
    <r>
      <rPr>
        <sz val="11"/>
        <color rgb="FF20283F"/>
        <rFont val="Noto Sans JP"/>
        <family val="2"/>
      </rPr>
      <t xml:space="preserve">〜</t>
    </r>
    <r>
      <rPr>
        <sz val="11"/>
        <color rgb="FF20283F"/>
        <rFont val="Arial"/>
        <family val="0"/>
        <charset val="1"/>
      </rPr>
      <t xml:space="preserve">J</t>
    </r>
    <r>
      <rPr>
        <sz val="11"/>
        <color rgb="FF20283F"/>
        <rFont val="Noto Sans JP"/>
        <family val="2"/>
      </rPr>
      <t xml:space="preserve">へ</t>
    </r>
    <r>
      <rPr>
        <sz val="11"/>
        <color rgb="FF20283F"/>
        <rFont val="Arial"/>
        <family val="0"/>
        <charset val="1"/>
      </rPr>
      <t xml:space="preserve">50</t>
    </r>
    <r>
      <rPr>
        <sz val="11"/>
        <color rgb="FF20283F"/>
        <rFont val="Noto Sans JP"/>
        <family val="2"/>
      </rPr>
      <t xml:space="preserve">管理行。同じ品目でも異なる期限</t>
    </r>
    <r>
      <rPr>
        <sz val="11"/>
        <color rgb="FF20283F"/>
        <rFont val="Arial"/>
        <family val="0"/>
        <charset val="1"/>
      </rPr>
      <t xml:space="preserve">/</t>
    </r>
    <r>
      <rPr>
        <sz val="11"/>
        <color rgb="FF20283F"/>
        <rFont val="Noto Sans JP"/>
        <family val="2"/>
      </rPr>
      <t xml:space="preserve">包装は別管理</t>
    </r>
    <r>
      <rPr>
        <sz val="11"/>
        <color rgb="FF20283F"/>
        <rFont val="Arial"/>
        <family val="0"/>
        <charset val="1"/>
      </rPr>
      <t xml:space="preserve">ID</t>
    </r>
    <r>
      <rPr>
        <sz val="11"/>
        <color rgb="FF20283F"/>
        <rFont val="Noto Sans JP"/>
        <family val="2"/>
      </rPr>
      <t xml:space="preserve">。数量</t>
    </r>
    <r>
      <rPr>
        <sz val="11"/>
        <color rgb="FF20283F"/>
        <rFont val="Arial"/>
        <family val="0"/>
        <charset val="1"/>
      </rPr>
      <t xml:space="preserve">0</t>
    </r>
    <r>
      <rPr>
        <sz val="11"/>
        <color rgb="FF20283F"/>
        <rFont val="Noto Sans JP"/>
        <family val="2"/>
      </rPr>
      <t xml:space="preserve">と未確認を分けます。</t>
    </r>
  </si>
  <si>
    <r>
      <rPr>
        <sz val="11"/>
        <color rgb="FF20283F"/>
        <rFont val="Noto Sans JP"/>
        <family val="2"/>
      </rPr>
      <t xml:space="preserve">日付差＝確認済期限日−基準日。正</t>
    </r>
    <r>
      <rPr>
        <sz val="11"/>
        <color rgb="FF20283F"/>
        <rFont val="Arial"/>
        <family val="0"/>
        <charset val="1"/>
      </rPr>
      <t xml:space="preserve">/0/</t>
    </r>
    <r>
      <rPr>
        <sz val="11"/>
        <color rgb="FF20283F"/>
        <rFont val="Noto Sans JP"/>
        <family val="2"/>
      </rPr>
      <t xml:space="preserve">負だけで使用可否を決めず、種類・開封・保存・現物を確認。</t>
    </r>
  </si>
  <si>
    <t xml:space="preserve">期限日区分</t>
  </si>
  <si>
    <t xml:space="preserve">在庫区分</t>
  </si>
  <si>
    <t xml:space="preserve">記録確認日</t>
  </si>
  <si>
    <t xml:space="preserve">条件要確認</t>
  </si>
  <si>
    <t xml:space="preserve">表示条件外</t>
  </si>
  <si>
    <t xml:space="preserve">入力の確認</t>
  </si>
  <si>
    <t xml:space="preserve">入力不備</t>
  </si>
  <si>
    <t xml:space="preserve">計算の前提</t>
  </si>
  <si>
    <t xml:space="preserve">LOT-0001</t>
  </si>
  <si>
    <t xml:space="preserve">SKU-0001</t>
  </si>
  <si>
    <t xml:space="preserve">消費期限</t>
  </si>
  <si>
    <t xml:space="preserve">確認済</t>
  </si>
  <si>
    <t xml:space="preserve">未開封</t>
  </si>
  <si>
    <t xml:space="preserve">適合</t>
  </si>
  <si>
    <t xml:space="preserve">LOT-0002</t>
  </si>
  <si>
    <t xml:space="preserve">賞味期限</t>
  </si>
  <si>
    <t xml:space="preserve">LOT-0003</t>
  </si>
  <si>
    <t xml:space="preserve">SKU-0002</t>
  </si>
  <si>
    <t xml:space="preserve">その他期限</t>
  </si>
  <si>
    <t xml:space="preserve">LOT-0004</t>
  </si>
  <si>
    <t xml:space="preserve">SKU-0003</t>
  </si>
  <si>
    <t xml:space="preserve">LOT-0005</t>
  </si>
  <si>
    <t xml:space="preserve">SKU-0004</t>
  </si>
  <si>
    <t xml:space="preserve">LOT-0006</t>
  </si>
  <si>
    <t xml:space="preserve">SKU-0005</t>
  </si>
  <si>
    <t xml:space="preserve">未確認</t>
  </si>
  <si>
    <t xml:space="preserve">LOT-0007</t>
  </si>
  <si>
    <t xml:space="preserve">SKU-0006</t>
  </si>
  <si>
    <t xml:space="preserve">開封済</t>
  </si>
  <si>
    <t xml:space="preserve">LOT-0008</t>
  </si>
  <si>
    <t xml:space="preserve">SKU-0007</t>
  </si>
  <si>
    <t xml:space="preserve">不適合</t>
  </si>
  <si>
    <t xml:space="preserve">LOT-0009</t>
  </si>
  <si>
    <t xml:space="preserve">SKU-0008</t>
  </si>
  <si>
    <t xml:space="preserve">LOT-0010</t>
  </si>
  <si>
    <t xml:space="preserve">SKU-0009</t>
  </si>
  <si>
    <t xml:space="preserve">LOT-0011</t>
  </si>
  <si>
    <t xml:space="preserve">SKU-0010</t>
  </si>
  <si>
    <t xml:space="preserve">LOT-0012</t>
  </si>
  <si>
    <t xml:space="preserve">SKU-0011</t>
  </si>
  <si>
    <r>
      <rPr>
        <sz val="11"/>
        <color rgb="FF20283F"/>
        <rFont val="Noto Sans JP"/>
        <family val="2"/>
      </rPr>
      <t xml:space="preserve">架空教材。</t>
    </r>
    <r>
      <rPr>
        <sz val="11"/>
        <color rgb="FF20283F"/>
        <rFont val="Arial"/>
        <family val="0"/>
        <charset val="1"/>
      </rPr>
      <t xml:space="preserve">50</t>
    </r>
    <r>
      <rPr>
        <sz val="11"/>
        <color rgb="FF20283F"/>
        <rFont val="Noto Sans JP"/>
        <family val="2"/>
      </rPr>
      <t xml:space="preserve">管理行、数量は整数個。管理</t>
    </r>
    <r>
      <rPr>
        <sz val="11"/>
        <color rgb="FF20283F"/>
        <rFont val="Arial"/>
        <family val="0"/>
        <charset val="1"/>
      </rPr>
      <t xml:space="preserve">ID LOT-</t>
    </r>
    <r>
      <rPr>
        <sz val="11"/>
        <color rgb="FF20283F"/>
        <rFont val="Noto Sans JP"/>
        <family val="2"/>
      </rPr>
      <t xml:space="preserve">と半角数字</t>
    </r>
    <r>
      <rPr>
        <sz val="11"/>
        <color rgb="FF20283F"/>
        <rFont val="Arial"/>
        <family val="0"/>
        <charset val="1"/>
      </rPr>
      <t xml:space="preserve">4</t>
    </r>
    <r>
      <rPr>
        <sz val="11"/>
        <color rgb="FF20283F"/>
        <rFont val="Noto Sans JP"/>
        <family val="2"/>
      </rPr>
      <t xml:space="preserve">桁。品目</t>
    </r>
    <r>
      <rPr>
        <sz val="11"/>
        <color rgb="FF20283F"/>
        <rFont val="Arial"/>
        <family val="0"/>
        <charset val="1"/>
      </rPr>
      <t xml:space="preserve">ID SKU-</t>
    </r>
    <r>
      <rPr>
        <sz val="11"/>
        <color rgb="FF20283F"/>
        <rFont val="Noto Sans JP"/>
        <family val="2"/>
      </rPr>
      <t xml:space="preserve">は複数行へ登録できます。</t>
    </r>
  </si>
  <si>
    <r>
      <rPr>
        <sz val="11"/>
        <color rgb="FF20283F"/>
        <rFont val="Arial"/>
        <family val="0"/>
        <charset val="1"/>
      </rPr>
      <t xml:space="preserve">1</t>
    </r>
    <r>
      <rPr>
        <sz val="11"/>
        <color rgb="FF20283F"/>
        <rFont val="Noto Sans JP"/>
        <family val="2"/>
      </rPr>
      <t xml:space="preserve">行は同じ期限</t>
    </r>
    <r>
      <rPr>
        <sz val="11"/>
        <color rgb="FF20283F"/>
        <rFont val="Arial"/>
        <family val="0"/>
        <charset val="1"/>
      </rPr>
      <t xml:space="preserve">/</t>
    </r>
    <r>
      <rPr>
        <sz val="11"/>
        <color rgb="FF20283F"/>
        <rFont val="Noto Sans JP"/>
        <family val="2"/>
      </rPr>
      <t xml:space="preserve">包装</t>
    </r>
    <r>
      <rPr>
        <sz val="11"/>
        <color rgb="FF20283F"/>
        <rFont val="Arial"/>
        <family val="0"/>
        <charset val="1"/>
      </rPr>
      <t xml:space="preserve">/</t>
    </r>
    <r>
      <rPr>
        <sz val="11"/>
        <color rgb="FF20283F"/>
        <rFont val="Noto Sans JP"/>
        <family val="2"/>
      </rPr>
      <t xml:space="preserve">条件で管理する単位。同品目でも期限や包装が違う分は別</t>
    </r>
    <r>
      <rPr>
        <sz val="11"/>
        <color rgb="FF20283F"/>
        <rFont val="Arial"/>
        <family val="0"/>
        <charset val="1"/>
      </rPr>
      <t xml:space="preserve">ID</t>
    </r>
    <r>
      <rPr>
        <sz val="11"/>
        <color rgb="FF20283F"/>
        <rFont val="Noto Sans JP"/>
        <family val="2"/>
      </rPr>
      <t xml:space="preserve">。製造ロットの真正性は別照合。</t>
    </r>
  </si>
  <si>
    <r>
      <rPr>
        <sz val="11"/>
        <color rgb="FF20283F"/>
        <rFont val="Noto Sans JP"/>
        <family val="2"/>
      </rPr>
      <t xml:space="preserve">日付差＝確認済期限日−基準日。負なら期限超過、</t>
    </r>
    <r>
      <rPr>
        <sz val="11"/>
        <color rgb="FF20283F"/>
        <rFont val="Arial"/>
        <family val="0"/>
        <charset val="1"/>
      </rPr>
      <t xml:space="preserve">0</t>
    </r>
    <r>
      <rPr>
        <sz val="11"/>
        <color rgb="FF20283F"/>
        <rFont val="Noto Sans JP"/>
        <family val="2"/>
      </rPr>
      <t xml:space="preserve">は期限当日、</t>
    </r>
    <r>
      <rPr>
        <sz val="11"/>
        <color rgb="FF20283F"/>
        <rFont val="Arial"/>
        <family val="0"/>
        <charset val="1"/>
      </rPr>
      <t xml:space="preserve">1</t>
    </r>
    <r>
      <rPr>
        <sz val="11"/>
        <color rgb="FF20283F"/>
        <rFont val="Noto Sans JP"/>
        <family val="2"/>
      </rPr>
      <t xml:space="preserve">〜注意日数は注意期間内、それより後は期間外。</t>
    </r>
  </si>
  <si>
    <r>
      <rPr>
        <sz val="11"/>
        <color rgb="FF20283F"/>
        <rFont val="Noto Sans JP"/>
        <family val="2"/>
      </rPr>
      <t xml:space="preserve">日付区分と集計は全登録行。数量</t>
    </r>
    <r>
      <rPr>
        <sz val="11"/>
        <color rgb="FF20283F"/>
        <rFont val="Arial"/>
        <family val="0"/>
        <charset val="1"/>
      </rPr>
      <t xml:space="preserve">0/</t>
    </r>
    <r>
      <rPr>
        <sz val="11"/>
        <color rgb="FF20283F"/>
        <rFont val="Noto Sans JP"/>
        <family val="2"/>
      </rPr>
      <t xml:space="preserve">在庫未確認、開封済</t>
    </r>
    <r>
      <rPr>
        <sz val="11"/>
        <color rgb="FF20283F"/>
        <rFont val="Arial"/>
        <family val="0"/>
        <charset val="1"/>
      </rPr>
      <t xml:space="preserve">/</t>
    </r>
    <r>
      <rPr>
        <sz val="11"/>
        <color rgb="FF20283F"/>
        <rFont val="Noto Sans JP"/>
        <family val="2"/>
      </rPr>
      <t xml:space="preserve">保存不適合、種類未確認でも確認済期限日を比較。</t>
    </r>
  </si>
  <si>
    <r>
      <rPr>
        <sz val="11"/>
        <color rgb="FF20283F"/>
        <rFont val="Noto Sans JP"/>
        <family val="2"/>
      </rPr>
      <t xml:space="preserve">日付の超過</t>
    </r>
    <r>
      <rPr>
        <sz val="11"/>
        <color rgb="FF20283F"/>
        <rFont val="Arial"/>
        <family val="0"/>
        <charset val="1"/>
      </rPr>
      <t xml:space="preserve">/</t>
    </r>
    <r>
      <rPr>
        <sz val="11"/>
        <color rgb="FF20283F"/>
        <rFont val="Noto Sans JP"/>
        <family val="2"/>
      </rPr>
      <t xml:space="preserve">当日</t>
    </r>
    <r>
      <rPr>
        <sz val="11"/>
        <color rgb="FF20283F"/>
        <rFont val="Arial"/>
        <family val="0"/>
        <charset val="1"/>
      </rPr>
      <t xml:space="preserve">/</t>
    </r>
    <r>
      <rPr>
        <sz val="11"/>
        <color rgb="FF20283F"/>
        <rFont val="Noto Sans JP"/>
        <family val="2"/>
      </rPr>
      <t xml:space="preserve">内</t>
    </r>
    <r>
      <rPr>
        <sz val="11"/>
        <color rgb="FF20283F"/>
        <rFont val="Arial"/>
        <family val="0"/>
        <charset val="1"/>
      </rPr>
      <t xml:space="preserve">/</t>
    </r>
    <r>
      <rPr>
        <sz val="11"/>
        <color rgb="FF20283F"/>
        <rFont val="Noto Sans JP"/>
        <family val="2"/>
      </rPr>
      <t xml:space="preserve">外</t>
    </r>
    <r>
      <rPr>
        <sz val="11"/>
        <color rgb="FF20283F"/>
        <rFont val="Arial"/>
        <family val="0"/>
        <charset val="1"/>
      </rPr>
      <t xml:space="preserve">/</t>
    </r>
    <r>
      <rPr>
        <sz val="11"/>
        <color rgb="FF20283F"/>
        <rFont val="Noto Sans JP"/>
        <family val="2"/>
      </rPr>
      <t xml:space="preserve">日未確認の</t>
    </r>
    <r>
      <rPr>
        <sz val="11"/>
        <color rgb="FF20283F"/>
        <rFont val="Arial"/>
        <family val="0"/>
        <charset val="1"/>
      </rPr>
      <t xml:space="preserve">5</t>
    </r>
    <r>
      <rPr>
        <sz val="11"/>
        <color rgb="FF20283F"/>
        <rFont val="Noto Sans JP"/>
        <family val="2"/>
      </rPr>
      <t xml:space="preserve">区分は排他的。期限日確認済は前</t>
    </r>
    <r>
      <rPr>
        <sz val="11"/>
        <color rgb="FF20283F"/>
        <rFont val="Arial"/>
        <family val="0"/>
        <charset val="1"/>
      </rPr>
      <t xml:space="preserve">4</t>
    </r>
    <r>
      <rPr>
        <sz val="11"/>
        <color rgb="FF20283F"/>
        <rFont val="Noto Sans JP"/>
        <family val="2"/>
      </rPr>
      <t xml:space="preserve">区分の合計。</t>
    </r>
  </si>
  <si>
    <r>
      <rPr>
        <sz val="11"/>
        <color rgb="FF20283F"/>
        <rFont val="Noto Sans JP"/>
        <family val="2"/>
      </rPr>
      <t xml:space="preserve">条件要確認は種類</t>
    </r>
    <r>
      <rPr>
        <sz val="11"/>
        <color rgb="FF20283F"/>
        <rFont val="Arial"/>
        <family val="0"/>
        <charset val="1"/>
      </rPr>
      <t xml:space="preserve">/</t>
    </r>
    <r>
      <rPr>
        <sz val="11"/>
        <color rgb="FF20283F"/>
        <rFont val="Noto Sans JP"/>
        <family val="2"/>
      </rPr>
      <t xml:space="preserve">期限日</t>
    </r>
    <r>
      <rPr>
        <sz val="11"/>
        <color rgb="FF20283F"/>
        <rFont val="Arial"/>
        <family val="0"/>
        <charset val="1"/>
      </rPr>
      <t xml:space="preserve">/</t>
    </r>
    <r>
      <rPr>
        <sz val="11"/>
        <color rgb="FF20283F"/>
        <rFont val="Noto Sans JP"/>
        <family val="2"/>
      </rPr>
      <t xml:space="preserve">開封</t>
    </r>
    <r>
      <rPr>
        <sz val="11"/>
        <color rgb="FF20283F"/>
        <rFont val="Arial"/>
        <family val="0"/>
        <charset val="1"/>
      </rPr>
      <t xml:space="preserve">/</t>
    </r>
    <r>
      <rPr>
        <sz val="11"/>
        <color rgb="FF20283F"/>
        <rFont val="Noto Sans JP"/>
        <family val="2"/>
      </rPr>
      <t xml:space="preserve">保存</t>
    </r>
    <r>
      <rPr>
        <sz val="11"/>
        <color rgb="FF20283F"/>
        <rFont val="Arial"/>
        <family val="0"/>
        <charset val="1"/>
      </rPr>
      <t xml:space="preserve">/</t>
    </r>
    <r>
      <rPr>
        <sz val="11"/>
        <color rgb="FF20283F"/>
        <rFont val="Noto Sans JP"/>
        <family val="2"/>
      </rPr>
      <t xml:space="preserve">在庫の未確認または開封済</t>
    </r>
    <r>
      <rPr>
        <sz val="11"/>
        <color rgb="FF20283F"/>
        <rFont val="Arial"/>
        <family val="0"/>
        <charset val="1"/>
      </rPr>
      <t xml:space="preserve">/</t>
    </r>
    <r>
      <rPr>
        <sz val="11"/>
        <color rgb="FF20283F"/>
        <rFont val="Noto Sans JP"/>
        <family val="2"/>
      </rPr>
      <t xml:space="preserve">保存不適合。</t>
    </r>
    <r>
      <rPr>
        <sz val="11"/>
        <color rgb="FF20283F"/>
        <rFont val="Arial"/>
        <family val="0"/>
        <charset val="1"/>
      </rPr>
      <t xml:space="preserve">1</t>
    </r>
    <r>
      <rPr>
        <sz val="11"/>
        <color rgb="FF20283F"/>
        <rFont val="Noto Sans JP"/>
        <family val="2"/>
      </rPr>
      <t xml:space="preserve">行</t>
    </r>
    <r>
      <rPr>
        <sz val="11"/>
        <color rgb="FF20283F"/>
        <rFont val="Arial"/>
        <family val="0"/>
        <charset val="1"/>
      </rPr>
      <t xml:space="preserve">1</t>
    </r>
    <r>
      <rPr>
        <sz val="11"/>
        <color rgb="FF20283F"/>
        <rFont val="Noto Sans JP"/>
        <family val="2"/>
      </rPr>
      <t xml:space="preserve">件、日付区分と重複。</t>
    </r>
  </si>
  <si>
    <r>
      <rPr>
        <sz val="11"/>
        <color rgb="FF20283F"/>
        <rFont val="Noto Sans JP"/>
        <family val="2"/>
      </rPr>
      <t xml:space="preserve">表示条件外は開封済または保存不適合、</t>
    </r>
    <r>
      <rPr>
        <sz val="11"/>
        <color rgb="FF20283F"/>
        <rFont val="Arial"/>
        <family val="0"/>
        <charset val="1"/>
      </rPr>
      <t xml:space="preserve">1</t>
    </r>
    <r>
      <rPr>
        <sz val="11"/>
        <color rgb="FF20283F"/>
        <rFont val="Noto Sans JP"/>
        <family val="2"/>
      </rPr>
      <t xml:space="preserve">行</t>
    </r>
    <r>
      <rPr>
        <sz val="11"/>
        <color rgb="FF20283F"/>
        <rFont val="Arial"/>
        <family val="0"/>
        <charset val="1"/>
      </rPr>
      <t xml:space="preserve">1</t>
    </r>
    <r>
      <rPr>
        <sz val="11"/>
        <color rgb="FF20283F"/>
        <rFont val="Noto Sans JP"/>
        <family val="2"/>
      </rPr>
      <t xml:space="preserve">件。在庫なし</t>
    </r>
    <r>
      <rPr>
        <sz val="11"/>
        <color rgb="FF20283F"/>
        <rFont val="Arial"/>
        <family val="0"/>
        <charset val="1"/>
      </rPr>
      <t xml:space="preserve">/</t>
    </r>
    <r>
      <rPr>
        <sz val="11"/>
        <color rgb="FF20283F"/>
        <rFont val="Noto Sans JP"/>
        <family val="2"/>
      </rPr>
      <t xml:space="preserve">未確認</t>
    </r>
    <r>
      <rPr>
        <sz val="11"/>
        <color rgb="FF20283F"/>
        <rFont val="Arial"/>
        <family val="0"/>
        <charset val="1"/>
      </rPr>
      <t xml:space="preserve">/</t>
    </r>
    <r>
      <rPr>
        <sz val="11"/>
        <color rgb="FF20283F"/>
        <rFont val="Noto Sans JP"/>
        <family val="2"/>
      </rPr>
      <t xml:space="preserve">種類未確認も独立した重複集計。</t>
    </r>
  </si>
  <si>
    <t xml:space="preserve">開封済や保存条件不適合では元の期限表示の条件を満たすと扱いません。状態を元に戻して期限延長はしません。</t>
  </si>
  <si>
    <t xml:space="preserve">賞味期限と消費期限を混同しません。食品の期限表示は未開封で表示どおり保存した場合を前提に確認。</t>
  </si>
  <si>
    <r>
      <rPr>
        <sz val="11"/>
        <color rgb="FF20283F"/>
        <rFont val="Noto Sans JP"/>
        <family val="2"/>
      </rPr>
      <t xml:space="preserve">日付差は食べられる</t>
    </r>
    <r>
      <rPr>
        <sz val="11"/>
        <color rgb="FF20283F"/>
        <rFont val="Arial"/>
        <family val="0"/>
        <charset val="1"/>
      </rPr>
      <t xml:space="preserve">/</t>
    </r>
    <r>
      <rPr>
        <sz val="11"/>
        <color rgb="FF20283F"/>
        <rFont val="Noto Sans JP"/>
        <family val="2"/>
      </rPr>
      <t xml:space="preserve">使用できる保証ではありません。安全性</t>
    </r>
    <r>
      <rPr>
        <sz val="11"/>
        <color rgb="FF20283F"/>
        <rFont val="Arial"/>
        <family val="0"/>
        <charset val="1"/>
      </rPr>
      <t xml:space="preserve">/</t>
    </r>
    <r>
      <rPr>
        <sz val="11"/>
        <color rgb="FF20283F"/>
        <rFont val="Noto Sans JP"/>
        <family val="2"/>
      </rPr>
      <t xml:space="preserve">品質</t>
    </r>
    <r>
      <rPr>
        <sz val="11"/>
        <color rgb="FF20283F"/>
        <rFont val="Arial"/>
        <family val="0"/>
        <charset val="1"/>
      </rPr>
      <t xml:space="preserve">/</t>
    </r>
    <r>
      <rPr>
        <sz val="11"/>
        <color rgb="FF20283F"/>
        <rFont val="Noto Sans JP"/>
        <family val="2"/>
      </rPr>
      <t xml:space="preserve">異常</t>
    </r>
    <r>
      <rPr>
        <sz val="11"/>
        <color rgb="FF20283F"/>
        <rFont val="Arial"/>
        <family val="0"/>
        <charset val="1"/>
      </rPr>
      <t xml:space="preserve">/</t>
    </r>
    <r>
      <rPr>
        <sz val="11"/>
        <color rgb="FF20283F"/>
        <rFont val="Noto Sans JP"/>
        <family val="2"/>
      </rPr>
      <t xml:space="preserve">温度履歴</t>
    </r>
    <r>
      <rPr>
        <sz val="11"/>
        <color rgb="FF20283F"/>
        <rFont val="Arial"/>
        <family val="0"/>
        <charset val="1"/>
      </rPr>
      <t xml:space="preserve">/</t>
    </r>
    <r>
      <rPr>
        <sz val="11"/>
        <color rgb="FF20283F"/>
        <rFont val="Noto Sans JP"/>
        <family val="2"/>
      </rPr>
      <t xml:space="preserve">メーカー指示は別途確認。</t>
    </r>
  </si>
  <si>
    <r>
      <rPr>
        <sz val="11"/>
        <color rgb="FF20283F"/>
        <rFont val="Noto Sans JP"/>
        <family val="2"/>
      </rPr>
      <t xml:space="preserve">その他期限は日付記録のみ。医薬品</t>
    </r>
    <r>
      <rPr>
        <sz val="11"/>
        <color rgb="FF20283F"/>
        <rFont val="Arial"/>
        <family val="0"/>
        <charset val="1"/>
      </rPr>
      <t xml:space="preserve">/</t>
    </r>
    <r>
      <rPr>
        <sz val="11"/>
        <color rgb="FF20283F"/>
        <rFont val="Noto Sans JP"/>
        <family val="2"/>
      </rPr>
      <t xml:space="preserve">医療材料・法定検査</t>
    </r>
    <r>
      <rPr>
        <sz val="11"/>
        <color rgb="FF20283F"/>
        <rFont val="Arial"/>
        <family val="0"/>
        <charset val="1"/>
      </rPr>
      <t xml:space="preserve">/</t>
    </r>
    <r>
      <rPr>
        <sz val="11"/>
        <color rgb="FF20283F"/>
        <rFont val="Noto Sans JP"/>
        <family val="2"/>
      </rPr>
      <t xml:space="preserve">資格の期限判定には使いません。</t>
    </r>
  </si>
  <si>
    <t xml:space="preserve">期限日区分が未確認なら期限日は空欄。種類未確認でも判読できた期限日だけ確認済として保持できます。</t>
  </si>
  <si>
    <t xml:space="preserve">年月だけの表示、時刻単位の期限、開封後日数はこの版で扱いません。勝手に月末や日付を補いません。</t>
  </si>
  <si>
    <r>
      <rPr>
        <sz val="11"/>
        <color rgb="FF20283F"/>
        <rFont val="Noto Sans JP"/>
        <family val="2"/>
      </rPr>
      <t xml:space="preserve">数量確認済は</t>
    </r>
    <r>
      <rPr>
        <sz val="11"/>
        <color rgb="FF20283F"/>
        <rFont val="Arial"/>
        <family val="0"/>
        <charset val="1"/>
      </rPr>
      <t xml:space="preserve">0</t>
    </r>
    <r>
      <rPr>
        <sz val="11"/>
        <color rgb="FF20283F"/>
        <rFont val="Noto Sans JP"/>
        <family val="2"/>
      </rPr>
      <t xml:space="preserve">〜</t>
    </r>
    <r>
      <rPr>
        <sz val="11"/>
        <color rgb="FF20283F"/>
        <rFont val="Arial"/>
        <family val="0"/>
        <charset val="1"/>
      </rPr>
      <t xml:space="preserve">100</t>
    </r>
    <r>
      <rPr>
        <sz val="11"/>
        <color rgb="FF20283F"/>
        <rFont val="Noto Sans JP"/>
        <family val="2"/>
      </rPr>
      <t xml:space="preserve">万個整数、未確認は空欄。数量</t>
    </r>
    <r>
      <rPr>
        <sz val="11"/>
        <color rgb="FF20283F"/>
        <rFont val="Arial"/>
        <family val="0"/>
        <charset val="1"/>
      </rPr>
      <t xml:space="preserve">0</t>
    </r>
    <r>
      <rPr>
        <sz val="11"/>
        <color rgb="FF20283F"/>
        <rFont val="Noto Sans JP"/>
        <family val="2"/>
      </rPr>
      <t xml:space="preserve">の管理行は削除せず日付集計に含む設計です。</t>
    </r>
  </si>
  <si>
    <r>
      <rPr>
        <sz val="11"/>
        <color rgb="FF20283F"/>
        <rFont val="Noto Sans JP"/>
        <family val="2"/>
      </rPr>
      <t xml:space="preserve">基準日</t>
    </r>
    <r>
      <rPr>
        <sz val="11"/>
        <color rgb="FF20283F"/>
        <rFont val="Arial"/>
        <family val="0"/>
        <charset val="1"/>
      </rPr>
      <t xml:space="preserve">/</t>
    </r>
    <r>
      <rPr>
        <sz val="11"/>
        <color rgb="FF20283F"/>
        <rFont val="Noto Sans JP"/>
        <family val="2"/>
      </rPr>
      <t xml:space="preserve">期限日</t>
    </r>
    <r>
      <rPr>
        <sz val="11"/>
        <color rgb="FF20283F"/>
        <rFont val="Arial"/>
        <family val="0"/>
        <charset val="1"/>
      </rPr>
      <t xml:space="preserve">/</t>
    </r>
    <r>
      <rPr>
        <sz val="11"/>
        <color rgb="FF20283F"/>
        <rFont val="Noto Sans JP"/>
        <family val="2"/>
      </rPr>
      <t xml:space="preserve">確認基準日</t>
    </r>
    <r>
      <rPr>
        <sz val="11"/>
        <color rgb="FF20283F"/>
        <rFont val="Arial"/>
        <family val="0"/>
        <charset val="1"/>
      </rPr>
      <t xml:space="preserve">/</t>
    </r>
    <r>
      <rPr>
        <sz val="11"/>
        <color rgb="FF20283F"/>
        <rFont val="Noto Sans JP"/>
        <family val="2"/>
      </rPr>
      <t xml:space="preserve">記録確認日は</t>
    </r>
    <r>
      <rPr>
        <sz val="11"/>
        <color rgb="FF20283F"/>
        <rFont val="Arial"/>
        <family val="0"/>
        <charset val="1"/>
      </rPr>
      <t xml:space="preserve">2020</t>
    </r>
    <r>
      <rPr>
        <sz val="11"/>
        <color rgb="FF20283F"/>
        <rFont val="Noto Sans JP"/>
        <family val="2"/>
      </rPr>
      <t xml:space="preserve">〜</t>
    </r>
    <r>
      <rPr>
        <sz val="11"/>
        <color rgb="FF20283F"/>
        <rFont val="Arial"/>
        <family val="0"/>
        <charset val="1"/>
      </rPr>
      <t xml:space="preserve">2099</t>
    </r>
    <r>
      <rPr>
        <sz val="11"/>
        <color rgb="FF20283F"/>
        <rFont val="Noto Sans JP"/>
        <family val="2"/>
      </rPr>
      <t xml:space="preserve">年、時刻なし。基準日≦確認基準日、確認日≦確認基準日。</t>
    </r>
  </si>
  <si>
    <t xml:space="preserve">確認日は資料や状態を確認した日。基準日より前も登録できますが、最新状態や過去の復元を保証しません。</t>
  </si>
  <si>
    <r>
      <rPr>
        <sz val="11"/>
        <color rgb="FF20283F"/>
        <rFont val="Noto Sans JP"/>
        <family val="2"/>
      </rPr>
      <t xml:space="preserve">注意日数</t>
    </r>
    <r>
      <rPr>
        <sz val="11"/>
        <color rgb="FF20283F"/>
        <rFont val="Arial"/>
        <family val="0"/>
        <charset val="1"/>
      </rPr>
      <t xml:space="preserve">0</t>
    </r>
    <r>
      <rPr>
        <sz val="11"/>
        <color rgb="FF20283F"/>
        <rFont val="Noto Sans JP"/>
        <family val="2"/>
      </rPr>
      <t xml:space="preserve">〜</t>
    </r>
    <r>
      <rPr>
        <sz val="11"/>
        <color rgb="FF20283F"/>
        <rFont val="Arial"/>
        <family val="0"/>
        <charset val="1"/>
      </rPr>
      <t xml:space="preserve">365</t>
    </r>
    <r>
      <rPr>
        <sz val="11"/>
        <color rgb="FF20283F"/>
        <rFont val="Noto Sans JP"/>
        <family val="2"/>
      </rPr>
      <t xml:space="preserve">整数。</t>
    </r>
    <r>
      <rPr>
        <sz val="11"/>
        <color rgb="FF20283F"/>
        <rFont val="Arial"/>
        <family val="0"/>
        <charset val="1"/>
      </rPr>
      <t xml:space="preserve">0</t>
    </r>
    <r>
      <rPr>
        <sz val="11"/>
        <color rgb="FF20283F"/>
        <rFont val="Noto Sans JP"/>
        <family val="2"/>
      </rPr>
      <t xml:space="preserve">は正の日付差の注意期間が空で、期限当日は別区分。</t>
    </r>
    <r>
      <rPr>
        <sz val="11"/>
        <color rgb="FF20283F"/>
        <rFont val="Arial"/>
        <family val="0"/>
        <charset val="1"/>
      </rPr>
      <t xml:space="preserve">TODAY</t>
    </r>
    <r>
      <rPr>
        <sz val="11"/>
        <color rgb="FF20283F"/>
        <rFont val="Noto Sans JP"/>
        <family val="2"/>
      </rPr>
      <t xml:space="preserve">で自動更新しません。</t>
    </r>
  </si>
  <si>
    <r>
      <rPr>
        <sz val="11"/>
        <color rgb="FF20283F"/>
        <rFont val="Noto Sans JP"/>
        <family val="2"/>
      </rPr>
      <t xml:space="preserve">黄色</t>
    </r>
    <r>
      <rPr>
        <sz val="11"/>
        <color rgb="FF20283F"/>
        <rFont val="Arial"/>
        <family val="0"/>
        <charset val="1"/>
      </rPr>
      <t xml:space="preserve">A</t>
    </r>
    <r>
      <rPr>
        <sz val="11"/>
        <color rgb="FF20283F"/>
        <rFont val="Noto Sans JP"/>
        <family val="2"/>
      </rPr>
      <t xml:space="preserve">〜</t>
    </r>
    <r>
      <rPr>
        <sz val="11"/>
        <color rgb="FF20283F"/>
        <rFont val="Arial"/>
        <family val="0"/>
        <charset val="1"/>
      </rPr>
      <t xml:space="preserve">J</t>
    </r>
    <r>
      <rPr>
        <sz val="11"/>
        <color rgb="FF20283F"/>
        <rFont val="Noto Sans JP"/>
        <family val="2"/>
      </rPr>
      <t xml:space="preserve">だけを編集。行全体で並べ替え、空き行は</t>
    </r>
    <r>
      <rPr>
        <sz val="11"/>
        <color rgb="FF20283F"/>
        <rFont val="Arial"/>
        <family val="0"/>
        <charset val="1"/>
      </rPr>
      <t xml:space="preserve">10</t>
    </r>
    <r>
      <rPr>
        <sz val="11"/>
        <color rgb="FF20283F"/>
        <rFont val="Noto Sans JP"/>
        <family val="2"/>
      </rPr>
      <t xml:space="preserve">欄すべて空欄。</t>
    </r>
    <r>
      <rPr>
        <sz val="11"/>
        <color rgb="FF20283F"/>
        <rFont val="Arial"/>
        <family val="0"/>
        <charset val="1"/>
      </rPr>
      <t xml:space="preserve">50</t>
    </r>
    <r>
      <rPr>
        <sz val="11"/>
        <color rgb="FF20283F"/>
        <rFont val="Noto Sans JP"/>
        <family val="2"/>
      </rPr>
      <t xml:space="preserve">行で自動拡張なし。</t>
    </r>
  </si>
  <si>
    <r>
      <rPr>
        <sz val="11"/>
        <color rgb="FF20283F"/>
        <rFont val="Noto Sans JP"/>
        <family val="2"/>
      </rPr>
      <t xml:space="preserve">期限の確認だけ印刷。初期</t>
    </r>
    <r>
      <rPr>
        <sz val="11"/>
        <color rgb="FF20283F"/>
        <rFont val="Arial"/>
        <family val="0"/>
        <charset val="1"/>
      </rPr>
      <t xml:space="preserve">A1:I21</t>
    </r>
    <r>
      <rPr>
        <sz val="11"/>
        <color rgb="FF20283F"/>
        <rFont val="Noto Sans JP"/>
        <family val="2"/>
      </rPr>
      <t xml:space="preserve">、</t>
    </r>
    <r>
      <rPr>
        <sz val="11"/>
        <color rgb="FF20283F"/>
        <rFont val="Arial"/>
        <family val="0"/>
        <charset val="1"/>
      </rPr>
      <t xml:space="preserve">50</t>
    </r>
    <r>
      <rPr>
        <sz val="11"/>
        <color rgb="FF20283F"/>
        <rFont val="Noto Sans JP"/>
        <family val="2"/>
      </rPr>
      <t xml:space="preserve">行</t>
    </r>
    <r>
      <rPr>
        <sz val="11"/>
        <color rgb="FF20283F"/>
        <rFont val="Arial"/>
        <family val="0"/>
        <charset val="1"/>
      </rPr>
      <t xml:space="preserve">A1:I59</t>
    </r>
    <r>
      <rPr>
        <sz val="11"/>
        <color rgb="FF20283F"/>
        <rFont val="Noto Sans JP"/>
        <family val="2"/>
      </rPr>
      <t xml:space="preserve">。</t>
    </r>
    <r>
      <rPr>
        <sz val="11"/>
        <color rgb="FF20283F"/>
        <rFont val="Arial"/>
        <family val="0"/>
        <charset val="1"/>
      </rPr>
      <t xml:space="preserve">A4</t>
    </r>
    <r>
      <rPr>
        <sz val="11"/>
        <color rgb="FF20283F"/>
        <rFont val="Noto Sans JP"/>
        <family val="2"/>
      </rPr>
      <t xml:space="preserve">横</t>
    </r>
    <r>
      <rPr>
        <sz val="11"/>
        <color rgb="FF20283F"/>
        <rFont val="Arial"/>
        <family val="0"/>
        <charset val="1"/>
      </rPr>
      <t xml:space="preserve">/</t>
    </r>
    <r>
      <rPr>
        <sz val="11"/>
        <color rgb="FF20283F"/>
        <rFont val="Noto Sans JP"/>
        <family val="2"/>
      </rPr>
      <t xml:space="preserve">横</t>
    </r>
    <r>
      <rPr>
        <sz val="11"/>
        <color rgb="FF20283F"/>
        <rFont val="Arial"/>
        <family val="0"/>
        <charset val="1"/>
      </rPr>
      <t xml:space="preserve">1/</t>
    </r>
    <r>
      <rPr>
        <sz val="11"/>
        <color rgb="FF20283F"/>
        <rFont val="Noto Sans JP"/>
        <family val="2"/>
      </rPr>
      <t xml:space="preserve">縦固定なし</t>
    </r>
    <r>
      <rPr>
        <sz val="11"/>
        <color rgb="FF20283F"/>
        <rFont val="Arial"/>
        <family val="0"/>
        <charset val="1"/>
      </rPr>
      <t xml:space="preserve">/</t>
    </r>
    <r>
      <rPr>
        <sz val="11"/>
        <color rgb="FF20283F"/>
        <rFont val="Noto Sans JP"/>
        <family val="2"/>
      </rPr>
      <t xml:space="preserve">見出し</t>
    </r>
    <r>
      <rPr>
        <sz val="11"/>
        <color rgb="FF20283F"/>
        <rFont val="Arial"/>
        <family val="0"/>
        <charset val="1"/>
      </rPr>
      <t xml:space="preserve">9</t>
    </r>
    <r>
      <rPr>
        <sz val="11"/>
        <color rgb="FF20283F"/>
        <rFont val="Noto Sans JP"/>
        <family val="2"/>
      </rPr>
      <t xml:space="preserve">行目繰返し。</t>
    </r>
  </si>
  <si>
    <r>
      <rPr>
        <sz val="11"/>
        <color rgb="FF20283F"/>
        <rFont val="Noto Sans JP"/>
        <family val="2"/>
      </rPr>
      <t xml:space="preserve">版</t>
    </r>
    <r>
      <rPr>
        <sz val="11"/>
        <color rgb="FF20283F"/>
        <rFont val="Arial"/>
        <family val="0"/>
        <charset val="1"/>
      </rPr>
      <t xml:space="preserve">1/CC0 https://creativecommons.org/publicdomain/zero/1.0/ </t>
    </r>
    <r>
      <rPr>
        <sz val="11"/>
        <color rgb="FF20283F"/>
        <rFont val="Noto Sans JP"/>
        <family val="2"/>
      </rPr>
      <t xml:space="preserve">一次情報確認</t>
    </r>
    <r>
      <rPr>
        <sz val="11"/>
        <color rgb="FF20283F"/>
        <rFont val="Arial"/>
        <family val="0"/>
        <charset val="1"/>
      </rPr>
      <t xml:space="preserve">2026-10-16</t>
    </r>
    <r>
      <rPr>
        <sz val="11"/>
        <color rgb="FF20283F"/>
        <rFont val="Noto Sans JP"/>
        <family val="2"/>
      </rPr>
      <t xml:space="preserve">。</t>
    </r>
  </si>
  <si>
    <r>
      <rPr>
        <sz val="11"/>
        <color rgb="FF20283F"/>
        <rFont val="Noto Sans JP"/>
        <family val="2"/>
      </rPr>
      <t xml:space="preserve">消費者庁 期限表示 </t>
    </r>
    <r>
      <rPr>
        <sz val="11"/>
        <color rgb="FF20283F"/>
        <rFont val="Arial"/>
        <family val="0"/>
        <charset val="1"/>
      </rPr>
      <t xml:space="preserve">https://www.caa.go.jp/policies/policy/food_labeling/food_sanitation/expiration_date</t>
    </r>
  </si>
  <si>
    <r>
      <rPr>
        <sz val="11"/>
        <color rgb="FF20283F"/>
        <rFont val="Noto Sans JP"/>
        <family val="2"/>
      </rPr>
      <t xml:space="preserve">消費者庁 ガイドライン </t>
    </r>
    <r>
      <rPr>
        <sz val="11"/>
        <color rgb="FF20283F"/>
        <rFont val="Arial"/>
        <family val="0"/>
        <charset val="1"/>
      </rPr>
      <t xml:space="preserve">https://www.caa.go.jp/policies/policy/food_labeling/food_labeling_act/assets/food_labeling_cms201_260401_30.pdf</t>
    </r>
  </si>
  <si>
    <r>
      <rPr>
        <sz val="11"/>
        <color rgb="FF20283F"/>
        <rFont val="Arial"/>
        <family val="0"/>
        <charset val="1"/>
      </rPr>
      <t xml:space="preserve">Microsoft </t>
    </r>
    <r>
      <rPr>
        <sz val="11"/>
        <color rgb="FF20283F"/>
        <rFont val="Noto Sans JP"/>
        <family val="2"/>
      </rPr>
      <t xml:space="preserve">日付の減算 </t>
    </r>
    <r>
      <rPr>
        <sz val="11"/>
        <color rgb="FF20283F"/>
        <rFont val="Arial"/>
        <family val="0"/>
        <charset val="1"/>
      </rPr>
      <t xml:space="preserve">https://support.microsoft.com/en-us/excel/subtract-numbers-in-excel</t>
    </r>
  </si>
  <si>
    <t xml:space="preserve">Microsoft COUNTIFS https://support.microsoft.com/en-us/excel/functions/countifs-function</t>
  </si>
</sst>
</file>

<file path=xl/styles.xml><?xml version="1.0" encoding="utf-8"?>
<styleSheet xmlns="http://schemas.openxmlformats.org/spreadsheetml/2006/main">
  <numFmts count="5">
    <numFmt numFmtId="164" formatCode="General"/>
    <numFmt numFmtId="165" formatCode="[$-411]yyyy/mm/dd"/>
    <numFmt numFmtId="166" formatCode="#,##0;\(#,##0\);0"/>
    <numFmt numFmtId="167" formatCode="#,##0"/>
    <numFmt numFmtId="168" formatCode="@"/>
  </numFmts>
  <fonts count="12">
    <font>
      <sz val="10"/>
      <name val="Noto Sans JP"/>
      <family val="2"/>
    </font>
    <font>
      <sz val="10"/>
      <name val="Arial"/>
      <family val="0"/>
    </font>
    <font>
      <sz val="10"/>
      <name val="Arial"/>
      <family val="0"/>
    </font>
    <font>
      <sz val="10"/>
      <name val="Arial"/>
      <family val="0"/>
    </font>
    <font>
      <sz val="11"/>
      <name val="Calibri"/>
      <family val="0"/>
      <charset val="1"/>
    </font>
    <font>
      <sz val="11"/>
      <color rgb="FF20283F"/>
      <name val="Noto Sans JP"/>
      <family val="2"/>
    </font>
    <font>
      <b val="true"/>
      <sz val="16"/>
      <color rgb="FF3048A5"/>
      <name val="Noto Sans JP"/>
      <family val="2"/>
    </font>
    <font>
      <sz val="11"/>
      <color rgb="FF1749A5"/>
      <name val="Arial"/>
      <family val="0"/>
      <charset val="1"/>
    </font>
    <font>
      <sz val="11"/>
      <color rgb="FF20283F"/>
      <name val="Arial"/>
      <family val="0"/>
      <charset val="1"/>
    </font>
    <font>
      <b val="true"/>
      <sz val="11"/>
      <color rgb="FFFFFFFF"/>
      <name val="Noto Sans JP"/>
      <family val="2"/>
    </font>
    <font>
      <b val="true"/>
      <sz val="11"/>
      <color rgb="FFFFFFFF"/>
      <name val="Arial"/>
      <family val="0"/>
      <charset val="1"/>
    </font>
    <font>
      <sz val="11"/>
      <color rgb="FF1749A5"/>
      <name val="Noto Sans JP"/>
      <family val="2"/>
    </font>
  </fonts>
  <fills count="4">
    <fill>
      <patternFill patternType="none"/>
    </fill>
    <fill>
      <patternFill patternType="gray125"/>
    </fill>
    <fill>
      <patternFill patternType="solid">
        <fgColor rgb="FFFFF8E4"/>
        <bgColor rgb="FFFFF1D2"/>
      </patternFill>
    </fill>
    <fill>
      <patternFill patternType="solid">
        <fgColor rgb="FF3048A5"/>
        <bgColor rgb="FF1749A5"/>
      </patternFill>
    </fill>
  </fills>
  <borders count="2">
    <border diagonalUp="false" diagonalDown="false">
      <left/>
      <right/>
      <top/>
      <bottom/>
      <diagonal/>
    </border>
    <border diagonalUp="false" diagonalDown="false">
      <left/>
      <right/>
      <top/>
      <bottom style="thin">
        <color rgb="FFCAD2E5"/>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4" fontId="6" fillId="0" borderId="1" xfId="20" applyFont="true" applyBorder="true" applyAlignment="true" applyProtection="false">
      <alignment horizontal="general" vertical="center" textRotation="0" wrapText="false" indent="0" shrinkToFit="false"/>
      <protection locked="true" hidden="false"/>
    </xf>
    <xf numFmtId="164" fontId="5" fillId="0" borderId="1" xfId="20" applyFont="true" applyBorder="true" applyAlignment="true" applyProtection="false">
      <alignment horizontal="general" vertical="center" textRotation="0" wrapText="false" indent="0" shrinkToFit="false"/>
      <protection locked="true" hidden="false"/>
    </xf>
    <xf numFmtId="165" fontId="7" fillId="2" borderId="0" xfId="20" applyFont="true" applyBorder="true" applyAlignment="true" applyProtection="false">
      <alignment horizontal="general" vertical="center" textRotation="0" wrapText="false" indent="0" shrinkToFit="false"/>
      <protection locked="true" hidden="false"/>
    </xf>
    <xf numFmtId="164" fontId="7" fillId="2" borderId="0" xfId="20" applyFont="true" applyBorder="true" applyAlignment="true" applyProtection="false">
      <alignment horizontal="general" vertical="center" textRotation="0" wrapText="false" indent="0" shrinkToFit="false"/>
      <protection locked="true" hidden="false"/>
    </xf>
    <xf numFmtId="164" fontId="9" fillId="3" borderId="0" xfId="20" applyFont="true" applyBorder="true" applyAlignment="true" applyProtection="false">
      <alignment horizontal="center" vertical="center" textRotation="0" wrapText="true" indent="0" shrinkToFit="false"/>
      <protection locked="true" hidden="false"/>
    </xf>
    <xf numFmtId="164" fontId="5" fillId="0" borderId="0" xfId="20" applyFont="true" applyBorder="true" applyAlignment="true" applyProtection="false">
      <alignment horizontal="center" vertical="center" textRotation="0" wrapText="false" indent="0" shrinkToFit="false"/>
      <protection locked="true" hidden="false"/>
    </xf>
    <xf numFmtId="165" fontId="8" fillId="0" borderId="0" xfId="20" applyFont="true" applyBorder="true" applyAlignment="true" applyProtection="false">
      <alignment horizontal="general" vertical="center" textRotation="0" wrapText="false" indent="0" shrinkToFit="false"/>
      <protection locked="true" hidden="false"/>
    </xf>
    <xf numFmtId="166" fontId="8" fillId="0" borderId="0" xfId="20" applyFont="true" applyBorder="true" applyAlignment="true" applyProtection="false">
      <alignment horizontal="general" vertical="center" textRotation="0" wrapText="false" indent="0" shrinkToFit="false"/>
      <protection locked="true" hidden="false"/>
    </xf>
    <xf numFmtId="167" fontId="8" fillId="0" borderId="0" xfId="20" applyFont="true" applyBorder="true" applyAlignment="true" applyProtection="false">
      <alignment horizontal="general" vertical="center" textRotation="0" wrapText="false" indent="0" shrinkToFit="false"/>
      <protection locked="true" hidden="false"/>
    </xf>
    <xf numFmtId="168" fontId="7" fillId="2" borderId="0" xfId="20" applyFont="true" applyBorder="true" applyAlignment="true" applyProtection="false">
      <alignment horizontal="general" vertical="center" textRotation="0" wrapText="false" indent="0" shrinkToFit="false"/>
      <protection locked="true" hidden="false"/>
    </xf>
    <xf numFmtId="164" fontId="11" fillId="2" borderId="0" xfId="20" applyFont="true" applyBorder="true" applyAlignment="true" applyProtection="false">
      <alignment horizontal="center" vertical="center" textRotation="0" wrapText="false" indent="0" shrinkToFit="false"/>
      <protection locked="true" hidden="false"/>
    </xf>
    <xf numFmtId="167" fontId="7" fillId="2" borderId="0" xfId="20" applyFont="true" applyBorder="true" applyAlignment="true" applyProtection="false">
      <alignment horizontal="general" vertical="center" textRotation="0" wrapText="false" indent="0" shrinkToFit="false"/>
      <protection locked="true" hidden="false"/>
    </xf>
    <xf numFmtId="164" fontId="8" fillId="0" borderId="0" xfId="2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3">
    <dxf>
      <font>
        <b val="1"/>
        <color rgb="FFB3261E"/>
      </font>
      <fill>
        <patternFill>
          <bgColor rgb="FFFDECEB"/>
        </patternFill>
      </fill>
    </dxf>
    <dxf>
      <font>
        <b val="1"/>
        <color rgb="FF805400"/>
      </font>
      <fill>
        <patternFill>
          <bgColor rgb="FFFFF1D2"/>
        </patternFill>
      </fill>
    </dxf>
    <dxf>
      <font>
        <b val="1"/>
        <color rgb="FFB3261E"/>
      </font>
      <fill>
        <patternFill>
          <bgColor rgb="FFFDECE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5400"/>
      <rgbColor rgb="FF800080"/>
      <rgbColor rgb="FF008080"/>
      <rgbColor rgb="FFC0C0C0"/>
      <rgbColor rgb="FF808080"/>
      <rgbColor rgb="FF9999FF"/>
      <rgbColor rgb="FF993366"/>
      <rgbColor rgb="FFFFF8E4"/>
      <rgbColor rgb="FFFDECEB"/>
      <rgbColor rgb="FF660066"/>
      <rgbColor rgb="FFFF8080"/>
      <rgbColor rgb="FF1749A5"/>
      <rgbColor rgb="FFCAD2E5"/>
      <rgbColor rgb="FF000080"/>
      <rgbColor rgb="FFFF00FF"/>
      <rgbColor rgb="FFFFFF00"/>
      <rgbColor rgb="FF00FFFF"/>
      <rgbColor rgb="FF800080"/>
      <rgbColor rgb="FF800000"/>
      <rgbColor rgb="FF008080"/>
      <rgbColor rgb="FF0000FF"/>
      <rgbColor rgb="FF00CCFF"/>
      <rgbColor rgb="FFCCFFFF"/>
      <rgbColor rgb="FFCCFFCC"/>
      <rgbColor rgb="FFFFF1D2"/>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3261E"/>
      <rgbColor rgb="FF993366"/>
      <rgbColor rgb="FF3048A5"/>
      <rgbColor rgb="FF2028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8" min="1" style="0" width="20"/>
    <col collapsed="false" customWidth="true" hidden="false" outlineLevel="0" max="9" min="9" style="0" width="24"/>
    <col collapsed="false" customWidth="true" hidden="false" outlineLevel="0" max="12" min="10" style="0" width="20"/>
  </cols>
  <sheetData>
    <row r="1" customFormat="false" ht="25" hidden="false" customHeight="true" outlineLevel="0" collapsed="false">
      <c r="A1" s="1"/>
      <c r="B1" s="1"/>
      <c r="C1" s="1"/>
      <c r="D1" s="1"/>
      <c r="E1" s="1"/>
      <c r="F1" s="1"/>
      <c r="G1" s="1"/>
      <c r="H1" s="1"/>
      <c r="I1" s="1"/>
      <c r="J1" s="1"/>
      <c r="K1" s="1"/>
      <c r="L1" s="1"/>
    </row>
    <row r="2" customFormat="false" ht="32" hidden="false" customHeight="true" outlineLevel="0" collapsed="false">
      <c r="A2" s="2" t="s">
        <v>0</v>
      </c>
      <c r="B2" s="3"/>
      <c r="C2" s="3"/>
      <c r="D2" s="3"/>
      <c r="E2" s="3"/>
      <c r="F2" s="3"/>
      <c r="G2" s="3"/>
      <c r="H2" s="3"/>
      <c r="I2" s="3"/>
      <c r="J2" s="1"/>
      <c r="K2" s="1" t="s">
        <v>1</v>
      </c>
      <c r="L2" s="1" t="s">
        <v>2</v>
      </c>
    </row>
    <row r="3" customFormat="false" ht="25" hidden="false" customHeight="true" outlineLevel="0" collapsed="false">
      <c r="A3" s="1" t="s">
        <v>3</v>
      </c>
      <c r="B3" s="4" t="n">
        <v>46326</v>
      </c>
      <c r="C3" s="1"/>
      <c r="D3" s="1" t="s">
        <v>4</v>
      </c>
      <c r="E3" s="5" t="n">
        <v>7</v>
      </c>
      <c r="F3" s="1"/>
      <c r="G3" s="1" t="s">
        <v>5</v>
      </c>
      <c r="H3" s="4" t="n">
        <v>46331</v>
      </c>
      <c r="I3" s="1"/>
      <c r="J3" s="1"/>
      <c r="K3" s="1" t="n">
        <f aca="false">IF(AND(IF(ISNUMBER(B3),AND(B3&gt;=43831,B3&lt;=73050,B3=INT(B3)),FALSE()),IF(ISNUMBER(E3),AND(E3&gt;=0,E3&lt;=365,E3=INT(E3)),FALSE()),IF(ISNUMBER(H3),AND(H3&gt;=43831,H3&lt;=73050,H3=INT(H3)),FALSE()),B3&lt;=H3),0,1)</f>
        <v>0</v>
      </c>
      <c r="L3" s="1" t="n">
        <f aca="false">IF(AND(ISNUMBER(K3),K3=IF(AND(IF(ISNUMBER(B3),AND(B3&gt;=43831,B3&lt;=73050,B3=INT(B3)),FALSE()),IF(ISNUMBER(E3),AND(E3&gt;=0,E3&lt;=365,E3=INT(E3)),FALSE()),IF(ISNUMBER(H3),AND(H3&gt;=43831,H3&lt;=73050,H3=INT(H3)),FALSE()),B3&lt;=H3),0,1)),K3,1)+SUM(期限記録!P8:Q57)+IF(COUNT(期限記録!Q8:Q57)=50,0,1)</f>
        <v>0</v>
      </c>
    </row>
    <row r="4" customFormat="false" ht="25" hidden="false" customHeight="true" outlineLevel="0" collapsed="false">
      <c r="A4" s="1" t="s">
        <v>6</v>
      </c>
      <c r="B4" s="1"/>
      <c r="C4" s="1"/>
      <c r="D4" s="1"/>
      <c r="E4" s="1"/>
      <c r="F4" s="1"/>
      <c r="G4" s="1"/>
      <c r="H4" s="1"/>
      <c r="I4" s="1"/>
      <c r="J4" s="1"/>
      <c r="K4" s="1"/>
      <c r="L4" s="1"/>
    </row>
    <row r="5" customFormat="false" ht="25" hidden="false" customHeight="true" outlineLevel="0" collapsed="false">
      <c r="A5" s="1" t="s">
        <v>7</v>
      </c>
      <c r="B5" s="1" t="n">
        <f aca="false">IF($L$3&lt;&gt;0,NA(),COUNTIFS(期限記録!O8:O57,"確認済み"))</f>
        <v>12</v>
      </c>
      <c r="C5" s="1"/>
      <c r="D5" s="1" t="s">
        <v>8</v>
      </c>
      <c r="E5" s="1" t="n">
        <f aca="false">IF($L$3&lt;&gt;0,NA(),COUNT(期限記録!K8:K57))</f>
        <v>11</v>
      </c>
      <c r="F5" s="1"/>
      <c r="G5" s="1" t="s">
        <v>9</v>
      </c>
      <c r="H5" s="1" t="n">
        <f aca="false">IF($L$3&lt;&gt;0,NA(),COUNTIFS(期限記録!L8:L57,"期限日未確認"))</f>
        <v>1</v>
      </c>
      <c r="I5" s="1"/>
      <c r="J5" s="1"/>
      <c r="K5" s="1"/>
      <c r="L5" s="1"/>
    </row>
    <row r="6" customFormat="false" ht="25" hidden="false" customHeight="true" outlineLevel="0" collapsed="false">
      <c r="A6" s="1" t="s">
        <v>10</v>
      </c>
      <c r="B6" s="1" t="n">
        <f aca="false">IF($L$3&lt;&gt;0,NA(),COUNTIFS(期限記録!L8:L57,"期限超過"))</f>
        <v>3</v>
      </c>
      <c r="C6" s="1"/>
      <c r="D6" s="1" t="s">
        <v>11</v>
      </c>
      <c r="E6" s="1" t="n">
        <f aca="false">IF($L$3&lt;&gt;0,NA(),COUNTIFS(期限記録!L8:L57,"期限当日"))</f>
        <v>1</v>
      </c>
      <c r="F6" s="1"/>
      <c r="G6" s="1" t="s">
        <v>12</v>
      </c>
      <c r="H6" s="1" t="n">
        <f aca="false">IF($L$3&lt;&gt;0,NA(),COUNTIFS(期限記録!L8:L57,"注意期間内"))</f>
        <v>2</v>
      </c>
      <c r="I6" s="1"/>
      <c r="J6" s="1"/>
      <c r="K6" s="1"/>
      <c r="L6" s="1"/>
    </row>
    <row r="7" customFormat="false" ht="25" hidden="false" customHeight="true" outlineLevel="0" collapsed="false">
      <c r="A7" s="1" t="s">
        <v>13</v>
      </c>
      <c r="B7" s="1" t="n">
        <f aca="false">IF($L$3&lt;&gt;0,NA(),COUNTIFS(期限記録!L8:L57,"注意期間外"))</f>
        <v>5</v>
      </c>
      <c r="C7" s="1"/>
      <c r="D7" s="1" t="s">
        <v>14</v>
      </c>
      <c r="E7" s="1" t="n">
        <f aca="false">IF($L$3&lt;&gt;0,NA(),SUM(期限記録!M8:M57))</f>
        <v>6</v>
      </c>
      <c r="F7" s="1"/>
      <c r="G7" s="1" t="s">
        <v>15</v>
      </c>
      <c r="H7" s="1" t="n">
        <f aca="false">IF($L$3&lt;&gt;0,NA(),COUNTIFS(期限記録!H8:H57,"確認済",期限記録!I8:I57,0))</f>
        <v>1</v>
      </c>
      <c r="I7" s="1"/>
      <c r="J7" s="1"/>
      <c r="K7" s="1"/>
      <c r="L7" s="1"/>
    </row>
    <row r="8" customFormat="false" ht="25" hidden="false" customHeight="true" outlineLevel="0" collapsed="false">
      <c r="A8" s="1" t="s">
        <v>16</v>
      </c>
      <c r="B8" s="1" t="n">
        <f aca="false">IF($L$3&lt;&gt;0,NA(),COUNTIFS(期限記録!H8:H57,"未確認"))</f>
        <v>1</v>
      </c>
      <c r="C8" s="1"/>
      <c r="D8" s="1" t="s">
        <v>17</v>
      </c>
      <c r="E8" s="1" t="n">
        <f aca="false">IF($L$3&lt;&gt;0,NA(),COUNTIFS(期限記録!C8:C57,"未確認"))</f>
        <v>1</v>
      </c>
      <c r="F8" s="1"/>
      <c r="G8" s="1" t="s">
        <v>18</v>
      </c>
      <c r="H8" s="1" t="n">
        <f aca="false">IF($L$3&lt;&gt;0,NA(),SUM(期限記録!N8:N57))</f>
        <v>2</v>
      </c>
      <c r="I8" s="1"/>
      <c r="J8" s="1"/>
      <c r="K8" s="1"/>
      <c r="L8" s="1"/>
    </row>
    <row r="9" customFormat="false" ht="38" hidden="false" customHeight="true" outlineLevel="0" collapsed="false">
      <c r="A9" s="6" t="s">
        <v>19</v>
      </c>
      <c r="B9" s="6" t="s">
        <v>20</v>
      </c>
      <c r="C9" s="6" t="s">
        <v>21</v>
      </c>
      <c r="D9" s="6" t="s">
        <v>22</v>
      </c>
      <c r="E9" s="6" t="s">
        <v>23</v>
      </c>
      <c r="F9" s="6" t="s">
        <v>24</v>
      </c>
      <c r="G9" s="6" t="s">
        <v>25</v>
      </c>
      <c r="H9" s="6" t="s">
        <v>26</v>
      </c>
      <c r="I9" s="6" t="s">
        <v>27</v>
      </c>
      <c r="J9" s="1"/>
      <c r="K9" s="1"/>
      <c r="L9" s="1"/>
    </row>
    <row r="10" customFormat="false" ht="32" hidden="false" customHeight="true" outlineLevel="0" collapsed="false">
      <c r="A10" s="1" t="str">
        <f aca="false">IF($L$3&lt;&gt;0,NA(),IF(COUNTA(期限記録!A8:J8)=0,"",期限記録!A8))</f>
        <v>LOT-0001</v>
      </c>
      <c r="B10" s="1" t="str">
        <f aca="false">IF($L$3&lt;&gt;0,NA(),IF(COUNTA(期限記録!A8:J8)=0,"",期限記録!B8))</f>
        <v>SKU-0001</v>
      </c>
      <c r="C10" s="7" t="str">
        <f aca="false">IF($L$3&lt;&gt;0,NA(),IF(COUNTA(期限記録!A8:J8)=0,"",期限記録!C8))</f>
        <v>消費期限</v>
      </c>
      <c r="D10" s="8" t="n">
        <f aca="false">IF($L$3&lt;&gt;0,NA(),IF(COUNTA(期限記録!A8:J8)=0,"",IF(COUNTA(期限記録!E8)=0,"",期限記録!E8)))</f>
        <v>46325</v>
      </c>
      <c r="E10" s="9" t="n">
        <f aca="false">IF($L$3&lt;&gt;0,NA(),IF(COUNTA(期限記録!A8:J8)=0,"",期限記録!K8))</f>
        <v>-1</v>
      </c>
      <c r="F10" s="7" t="str">
        <f aca="false">IF($L$3&lt;&gt;0,NA(),IF(COUNTA(期限記録!A8:J8)=0,"",期限記録!F8))</f>
        <v>未開封</v>
      </c>
      <c r="G10" s="7" t="str">
        <f aca="false">IF($L$3&lt;&gt;0,NA(),IF(COUNTA(期限記録!A8:J8)=0,"",期限記録!G8))</f>
        <v>適合</v>
      </c>
      <c r="H10" s="10" t="n">
        <f aca="false">IF($L$3&lt;&gt;0,NA(),IF(COUNTA(期限記録!A8:J8)=0,"",IF(COUNTA(期限記録!I8)=0,"",期限記録!I8)))</f>
        <v>5</v>
      </c>
      <c r="I10" s="7" t="str">
        <f aca="false">IF($L$3&lt;&gt;0,NA(),IF(COUNTA(期限記録!A8:J8)=0,"",期限記録!L8))</f>
        <v>期限超過</v>
      </c>
      <c r="J10" s="1"/>
      <c r="K10" s="1"/>
      <c r="L10" s="1"/>
    </row>
    <row r="11" customFormat="false" ht="32" hidden="false" customHeight="true" outlineLevel="0" collapsed="false">
      <c r="A11" s="1" t="str">
        <f aca="false">IF($L$3&lt;&gt;0,NA(),IF(COUNTA(期限記録!A9:J9)=0,"",期限記録!A9))</f>
        <v>LOT-0002</v>
      </c>
      <c r="B11" s="1" t="str">
        <f aca="false">IF($L$3&lt;&gt;0,NA(),IF(COUNTA(期限記録!A9:J9)=0,"",期限記録!B9))</f>
        <v>SKU-0001</v>
      </c>
      <c r="C11" s="7" t="str">
        <f aca="false">IF($L$3&lt;&gt;0,NA(),IF(COUNTA(期限記録!A9:J9)=0,"",期限記録!C9))</f>
        <v>賞味期限</v>
      </c>
      <c r="D11" s="8" t="n">
        <f aca="false">IF($L$3&lt;&gt;0,NA(),IF(COUNTA(期限記録!A9:J9)=0,"",IF(COUNTA(期限記録!E9)=0,"",期限記録!E9)))</f>
        <v>46326</v>
      </c>
      <c r="E11" s="9" t="n">
        <f aca="false">IF($L$3&lt;&gt;0,NA(),IF(COUNTA(期限記録!A9:J9)=0,"",期限記録!K9))</f>
        <v>0</v>
      </c>
      <c r="F11" s="7" t="str">
        <f aca="false">IF($L$3&lt;&gt;0,NA(),IF(COUNTA(期限記録!A9:J9)=0,"",期限記録!F9))</f>
        <v>未開封</v>
      </c>
      <c r="G11" s="7" t="str">
        <f aca="false">IF($L$3&lt;&gt;0,NA(),IF(COUNTA(期限記録!A9:J9)=0,"",期限記録!G9))</f>
        <v>適合</v>
      </c>
      <c r="H11" s="10" t="n">
        <f aca="false">IF($L$3&lt;&gt;0,NA(),IF(COUNTA(期限記録!A9:J9)=0,"",IF(COUNTA(期限記録!I9)=0,"",期限記録!I9)))</f>
        <v>10</v>
      </c>
      <c r="I11" s="7" t="str">
        <f aca="false">IF($L$3&lt;&gt;0,NA(),IF(COUNTA(期限記録!A9:J9)=0,"",期限記録!L9))</f>
        <v>期限当日</v>
      </c>
      <c r="J11" s="1"/>
      <c r="K11" s="1"/>
      <c r="L11" s="1"/>
    </row>
    <row r="12" customFormat="false" ht="32" hidden="false" customHeight="true" outlineLevel="0" collapsed="false">
      <c r="A12" s="1" t="str">
        <f aca="false">IF($L$3&lt;&gt;0,NA(),IF(COUNTA(期限記録!A10:J10)=0,"",期限記録!A10))</f>
        <v>LOT-0003</v>
      </c>
      <c r="B12" s="1" t="str">
        <f aca="false">IF($L$3&lt;&gt;0,NA(),IF(COUNTA(期限記録!A10:J10)=0,"",期限記録!B10))</f>
        <v>SKU-0002</v>
      </c>
      <c r="C12" s="7" t="str">
        <f aca="false">IF($L$3&lt;&gt;0,NA(),IF(COUNTA(期限記録!A10:J10)=0,"",期限記録!C10))</f>
        <v>その他期限</v>
      </c>
      <c r="D12" s="8" t="n">
        <f aca="false">IF($L$3&lt;&gt;0,NA(),IF(COUNTA(期限記録!A10:J10)=0,"",IF(COUNTA(期限記録!E10)=0,"",期限記録!E10)))</f>
        <v>46327</v>
      </c>
      <c r="E12" s="9" t="n">
        <f aca="false">IF($L$3&lt;&gt;0,NA(),IF(COUNTA(期限記録!A10:J10)=0,"",期限記録!K10))</f>
        <v>1</v>
      </c>
      <c r="F12" s="7" t="str">
        <f aca="false">IF($L$3&lt;&gt;0,NA(),IF(COUNTA(期限記録!A10:J10)=0,"",期限記録!F10))</f>
        <v>未開封</v>
      </c>
      <c r="G12" s="7" t="str">
        <f aca="false">IF($L$3&lt;&gt;0,NA(),IF(COUNTA(期限記録!A10:J10)=0,"",期限記録!G10))</f>
        <v>適合</v>
      </c>
      <c r="H12" s="10" t="n">
        <f aca="false">IF($L$3&lt;&gt;0,NA(),IF(COUNTA(期限記録!A10:J10)=0,"",IF(COUNTA(期限記録!I10)=0,"",期限記録!I10)))</f>
        <v>8</v>
      </c>
      <c r="I12" s="7" t="str">
        <f aca="false">IF($L$3&lt;&gt;0,NA(),IF(COUNTA(期限記録!A10:J10)=0,"",期限記録!L10))</f>
        <v>注意期間内</v>
      </c>
      <c r="J12" s="1"/>
      <c r="K12" s="1"/>
      <c r="L12" s="1"/>
    </row>
    <row r="13" customFormat="false" ht="32" hidden="false" customHeight="true" outlineLevel="0" collapsed="false">
      <c r="A13" s="1" t="str">
        <f aca="false">IF($L$3&lt;&gt;0,NA(),IF(COUNTA(期限記録!A11:J11)=0,"",期限記録!A11))</f>
        <v>LOT-0004</v>
      </c>
      <c r="B13" s="1" t="str">
        <f aca="false">IF($L$3&lt;&gt;0,NA(),IF(COUNTA(期限記録!A11:J11)=0,"",期限記録!B11))</f>
        <v>SKU-0003</v>
      </c>
      <c r="C13" s="7" t="str">
        <f aca="false">IF($L$3&lt;&gt;0,NA(),IF(COUNTA(期限記録!A11:J11)=0,"",期限記録!C11))</f>
        <v>賞味期限</v>
      </c>
      <c r="D13" s="8" t="n">
        <f aca="false">IF($L$3&lt;&gt;0,NA(),IF(COUNTA(期限記録!A11:J11)=0,"",IF(COUNTA(期限記録!E11)=0,"",期限記録!E11)))</f>
        <v>46333</v>
      </c>
      <c r="E13" s="9" t="n">
        <f aca="false">IF($L$3&lt;&gt;0,NA(),IF(COUNTA(期限記録!A11:J11)=0,"",期限記録!K11))</f>
        <v>7</v>
      </c>
      <c r="F13" s="7" t="str">
        <f aca="false">IF($L$3&lt;&gt;0,NA(),IF(COUNTA(期限記録!A11:J11)=0,"",期限記録!F11))</f>
        <v>未開封</v>
      </c>
      <c r="G13" s="7" t="str">
        <f aca="false">IF($L$3&lt;&gt;0,NA(),IF(COUNTA(期限記録!A11:J11)=0,"",期限記録!G11))</f>
        <v>適合</v>
      </c>
      <c r="H13" s="10" t="n">
        <f aca="false">IF($L$3&lt;&gt;0,NA(),IF(COUNTA(期限記録!A11:J11)=0,"",IF(COUNTA(期限記録!I11)=0,"",期限記録!I11)))</f>
        <v>20</v>
      </c>
      <c r="I13" s="7" t="str">
        <f aca="false">IF($L$3&lt;&gt;0,NA(),IF(COUNTA(期限記録!A11:J11)=0,"",期限記録!L11))</f>
        <v>注意期間内</v>
      </c>
      <c r="J13" s="1"/>
      <c r="K13" s="1"/>
      <c r="L13" s="1"/>
    </row>
    <row r="14" customFormat="false" ht="32" hidden="false" customHeight="true" outlineLevel="0" collapsed="false">
      <c r="A14" s="1" t="str">
        <f aca="false">IF($L$3&lt;&gt;0,NA(),IF(COUNTA(期限記録!A12:J12)=0,"",期限記録!A12))</f>
        <v>LOT-0005</v>
      </c>
      <c r="B14" s="1" t="str">
        <f aca="false">IF($L$3&lt;&gt;0,NA(),IF(COUNTA(期限記録!A12:J12)=0,"",期限記録!B12))</f>
        <v>SKU-0004</v>
      </c>
      <c r="C14" s="7" t="str">
        <f aca="false">IF($L$3&lt;&gt;0,NA(),IF(COUNTA(期限記録!A12:J12)=0,"",期限記録!C12))</f>
        <v>賞味期限</v>
      </c>
      <c r="D14" s="8" t="n">
        <f aca="false">IF($L$3&lt;&gt;0,NA(),IF(COUNTA(期限記録!A12:J12)=0,"",IF(COUNTA(期限記録!E12)=0,"",期限記録!E12)))</f>
        <v>46334</v>
      </c>
      <c r="E14" s="9" t="n">
        <f aca="false">IF($L$3&lt;&gt;0,NA(),IF(COUNTA(期限記録!A12:J12)=0,"",期限記録!K12))</f>
        <v>8</v>
      </c>
      <c r="F14" s="7" t="str">
        <f aca="false">IF($L$3&lt;&gt;0,NA(),IF(COUNTA(期限記録!A12:J12)=0,"",期限記録!F12))</f>
        <v>未開封</v>
      </c>
      <c r="G14" s="7" t="str">
        <f aca="false">IF($L$3&lt;&gt;0,NA(),IF(COUNTA(期限記録!A12:J12)=0,"",期限記録!G12))</f>
        <v>適合</v>
      </c>
      <c r="H14" s="10" t="n">
        <f aca="false">IF($L$3&lt;&gt;0,NA(),IF(COUNTA(期限記録!A12:J12)=0,"",IF(COUNTA(期限記録!I12)=0,"",期限記録!I12)))</f>
        <v>30</v>
      </c>
      <c r="I14" s="7" t="str">
        <f aca="false">IF($L$3&lt;&gt;0,NA(),IF(COUNTA(期限記録!A12:J12)=0,"",期限記録!L12))</f>
        <v>注意期間外</v>
      </c>
      <c r="J14" s="1"/>
      <c r="K14" s="1"/>
      <c r="L14" s="1"/>
    </row>
    <row r="15" customFormat="false" ht="32" hidden="false" customHeight="true" outlineLevel="0" collapsed="false">
      <c r="A15" s="1" t="str">
        <f aca="false">IF($L$3&lt;&gt;0,NA(),IF(COUNTA(期限記録!A13:J13)=0,"",期限記録!A13))</f>
        <v>LOT-0006</v>
      </c>
      <c r="B15" s="1" t="str">
        <f aca="false">IF($L$3&lt;&gt;0,NA(),IF(COUNTA(期限記録!A13:J13)=0,"",期限記録!B13))</f>
        <v>SKU-0005</v>
      </c>
      <c r="C15" s="7" t="str">
        <f aca="false">IF($L$3&lt;&gt;0,NA(),IF(COUNTA(期限記録!A13:J13)=0,"",期限記録!C13))</f>
        <v>消費期限</v>
      </c>
      <c r="D15" s="8" t="str">
        <f aca="false">IF($L$3&lt;&gt;0,NA(),IF(COUNTA(期限記録!A13:J13)=0,"",IF(COUNTA(期限記録!E13)=0,"",期限記録!E13)))</f>
        <v/>
      </c>
      <c r="E15" s="9" t="str">
        <f aca="false">IF($L$3&lt;&gt;0,NA(),IF(COUNTA(期限記録!A13:J13)=0,"",期限記録!K13))</f>
        <v/>
      </c>
      <c r="F15" s="7" t="str">
        <f aca="false">IF($L$3&lt;&gt;0,NA(),IF(COUNTA(期限記録!A13:J13)=0,"",期限記録!F13))</f>
        <v>未開封</v>
      </c>
      <c r="G15" s="7" t="str">
        <f aca="false">IF($L$3&lt;&gt;0,NA(),IF(COUNTA(期限記録!A13:J13)=0,"",期限記録!G13))</f>
        <v>適合</v>
      </c>
      <c r="H15" s="10" t="n">
        <f aca="false">IF($L$3&lt;&gt;0,NA(),IF(COUNTA(期限記録!A13:J13)=0,"",IF(COUNTA(期限記録!I13)=0,"",期限記録!I13)))</f>
        <v>2</v>
      </c>
      <c r="I15" s="7" t="str">
        <f aca="false">IF($L$3&lt;&gt;0,NA(),IF(COUNTA(期限記録!A13:J13)=0,"",期限記録!L13))</f>
        <v>期限日未確認</v>
      </c>
      <c r="J15" s="1"/>
      <c r="K15" s="1"/>
      <c r="L15" s="1"/>
    </row>
    <row r="16" customFormat="false" ht="32" hidden="false" customHeight="true" outlineLevel="0" collapsed="false">
      <c r="A16" s="1" t="str">
        <f aca="false">IF($L$3&lt;&gt;0,NA(),IF(COUNTA(期限記録!A14:J14)=0,"",期限記録!A14))</f>
        <v>LOT-0007</v>
      </c>
      <c r="B16" s="1" t="str">
        <f aca="false">IF($L$3&lt;&gt;0,NA(),IF(COUNTA(期限記録!A14:J14)=0,"",期限記録!B14))</f>
        <v>SKU-0006</v>
      </c>
      <c r="C16" s="7" t="str">
        <f aca="false">IF($L$3&lt;&gt;0,NA(),IF(COUNTA(期限記録!A14:J14)=0,"",期限記録!C14))</f>
        <v>賞味期限</v>
      </c>
      <c r="D16" s="8" t="n">
        <f aca="false">IF($L$3&lt;&gt;0,NA(),IF(COUNTA(期限記録!A14:J14)=0,"",IF(COUNTA(期限記録!E14)=0,"",期限記録!E14)))</f>
        <v>46356</v>
      </c>
      <c r="E16" s="9" t="n">
        <f aca="false">IF($L$3&lt;&gt;0,NA(),IF(COUNTA(期限記録!A14:J14)=0,"",期限記録!K14))</f>
        <v>30</v>
      </c>
      <c r="F16" s="7" t="str">
        <f aca="false">IF($L$3&lt;&gt;0,NA(),IF(COUNTA(期限記録!A14:J14)=0,"",期限記録!F14))</f>
        <v>開封済</v>
      </c>
      <c r="G16" s="7" t="str">
        <f aca="false">IF($L$3&lt;&gt;0,NA(),IF(COUNTA(期限記録!A14:J14)=0,"",期限記録!G14))</f>
        <v>適合</v>
      </c>
      <c r="H16" s="10" t="n">
        <f aca="false">IF($L$3&lt;&gt;0,NA(),IF(COUNTA(期限記録!A14:J14)=0,"",IF(COUNTA(期限記録!I14)=0,"",期限記録!I14)))</f>
        <v>3</v>
      </c>
      <c r="I16" s="7" t="str">
        <f aca="false">IF($L$3&lt;&gt;0,NA(),IF(COUNTA(期限記録!A14:J14)=0,"",期限記録!L14))</f>
        <v>注意期間外</v>
      </c>
      <c r="J16" s="1"/>
      <c r="K16" s="1"/>
      <c r="L16" s="1"/>
    </row>
    <row r="17" customFormat="false" ht="32" hidden="false" customHeight="true" outlineLevel="0" collapsed="false">
      <c r="A17" s="1" t="str">
        <f aca="false">IF($L$3&lt;&gt;0,NA(),IF(COUNTA(期限記録!A15:J15)=0,"",期限記録!A15))</f>
        <v>LOT-0008</v>
      </c>
      <c r="B17" s="1" t="str">
        <f aca="false">IF($L$3&lt;&gt;0,NA(),IF(COUNTA(期限記録!A15:J15)=0,"",期限記録!B15))</f>
        <v>SKU-0007</v>
      </c>
      <c r="C17" s="7" t="str">
        <f aca="false">IF($L$3&lt;&gt;0,NA(),IF(COUNTA(期限記録!A15:J15)=0,"",期限記録!C15))</f>
        <v>賞味期限</v>
      </c>
      <c r="D17" s="8" t="n">
        <f aca="false">IF($L$3&lt;&gt;0,NA(),IF(COUNTA(期限記録!A15:J15)=0,"",IF(COUNTA(期限記録!E15)=0,"",期限記録!E15)))</f>
        <v>46356</v>
      </c>
      <c r="E17" s="9" t="n">
        <f aca="false">IF($L$3&lt;&gt;0,NA(),IF(COUNTA(期限記録!A15:J15)=0,"",期限記録!K15))</f>
        <v>30</v>
      </c>
      <c r="F17" s="7" t="str">
        <f aca="false">IF($L$3&lt;&gt;0,NA(),IF(COUNTA(期限記録!A15:J15)=0,"",期限記録!F15))</f>
        <v>未開封</v>
      </c>
      <c r="G17" s="7" t="str">
        <f aca="false">IF($L$3&lt;&gt;0,NA(),IF(COUNTA(期限記録!A15:J15)=0,"",期限記録!G15))</f>
        <v>不適合</v>
      </c>
      <c r="H17" s="10" t="n">
        <f aca="false">IF($L$3&lt;&gt;0,NA(),IF(COUNTA(期限記録!A15:J15)=0,"",IF(COUNTA(期限記録!I15)=0,"",期限記録!I15)))</f>
        <v>4</v>
      </c>
      <c r="I17" s="7" t="str">
        <f aca="false">IF($L$3&lt;&gt;0,NA(),IF(COUNTA(期限記録!A15:J15)=0,"",期限記録!L15))</f>
        <v>注意期間外</v>
      </c>
      <c r="J17" s="1"/>
      <c r="K17" s="1"/>
      <c r="L17" s="1"/>
    </row>
    <row r="18" customFormat="false" ht="32" hidden="false" customHeight="true" outlineLevel="0" collapsed="false">
      <c r="A18" s="1" t="str">
        <f aca="false">IF($L$3&lt;&gt;0,NA(),IF(COUNTA(期限記録!A16:J16)=0,"",期限記録!A16))</f>
        <v>LOT-0009</v>
      </c>
      <c r="B18" s="1" t="str">
        <f aca="false">IF($L$3&lt;&gt;0,NA(),IF(COUNTA(期限記録!A16:J16)=0,"",期限記録!B16))</f>
        <v>SKU-0008</v>
      </c>
      <c r="C18" s="7" t="str">
        <f aca="false">IF($L$3&lt;&gt;0,NA(),IF(COUNTA(期限記録!A16:J16)=0,"",期限記録!C16))</f>
        <v>賞味期限</v>
      </c>
      <c r="D18" s="8" t="n">
        <f aca="false">IF($L$3&lt;&gt;0,NA(),IF(COUNTA(期限記録!A16:J16)=0,"",IF(COUNTA(期限記録!E16)=0,"",期限記録!E16)))</f>
        <v>46356</v>
      </c>
      <c r="E18" s="9" t="n">
        <f aca="false">IF($L$3&lt;&gt;0,NA(),IF(COUNTA(期限記録!A16:J16)=0,"",期限記録!K16))</f>
        <v>30</v>
      </c>
      <c r="F18" s="7" t="str">
        <f aca="false">IF($L$3&lt;&gt;0,NA(),IF(COUNTA(期限記録!A16:J16)=0,"",期限記録!F16))</f>
        <v>未確認</v>
      </c>
      <c r="G18" s="7" t="str">
        <f aca="false">IF($L$3&lt;&gt;0,NA(),IF(COUNTA(期限記録!A16:J16)=0,"",期限記録!G16))</f>
        <v>適合</v>
      </c>
      <c r="H18" s="10" t="n">
        <f aca="false">IF($L$3&lt;&gt;0,NA(),IF(COUNTA(期限記録!A16:J16)=0,"",IF(COUNTA(期限記録!I16)=0,"",期限記録!I16)))</f>
        <v>5</v>
      </c>
      <c r="I18" s="7" t="str">
        <f aca="false">IF($L$3&lt;&gt;0,NA(),IF(COUNTA(期限記録!A16:J16)=0,"",期限記録!L16))</f>
        <v>注意期間外</v>
      </c>
      <c r="J18" s="1"/>
      <c r="K18" s="1"/>
      <c r="L18" s="1"/>
    </row>
    <row r="19" customFormat="false" ht="32" hidden="false" customHeight="true" outlineLevel="0" collapsed="false">
      <c r="A19" s="1" t="str">
        <f aca="false">IF($L$3&lt;&gt;0,NA(),IF(COUNTA(期限記録!A17:J17)=0,"",期限記録!A17))</f>
        <v>LOT-0010</v>
      </c>
      <c r="B19" s="1" t="str">
        <f aca="false">IF($L$3&lt;&gt;0,NA(),IF(COUNTA(期限記録!A17:J17)=0,"",期限記録!B17))</f>
        <v>SKU-0009</v>
      </c>
      <c r="C19" s="7" t="str">
        <f aca="false">IF($L$3&lt;&gt;0,NA(),IF(COUNTA(期限記録!A17:J17)=0,"",期限記録!C17))</f>
        <v>未確認</v>
      </c>
      <c r="D19" s="8" t="n">
        <f aca="false">IF($L$3&lt;&gt;0,NA(),IF(COUNTA(期限記録!A17:J17)=0,"",IF(COUNTA(期限記録!E17)=0,"",期限記録!E17)))</f>
        <v>46356</v>
      </c>
      <c r="E19" s="9" t="n">
        <f aca="false">IF($L$3&lt;&gt;0,NA(),IF(COUNTA(期限記録!A17:J17)=0,"",期限記録!K17))</f>
        <v>30</v>
      </c>
      <c r="F19" s="7" t="str">
        <f aca="false">IF($L$3&lt;&gt;0,NA(),IF(COUNTA(期限記録!A17:J17)=0,"",期限記録!F17))</f>
        <v>未開封</v>
      </c>
      <c r="G19" s="7" t="str">
        <f aca="false">IF($L$3&lt;&gt;0,NA(),IF(COUNTA(期限記録!A17:J17)=0,"",期限記録!G17))</f>
        <v>適合</v>
      </c>
      <c r="H19" s="10" t="n">
        <f aca="false">IF($L$3&lt;&gt;0,NA(),IF(COUNTA(期限記録!A17:J17)=0,"",IF(COUNTA(期限記録!I17)=0,"",期限記録!I17)))</f>
        <v>6</v>
      </c>
      <c r="I19" s="7" t="str">
        <f aca="false">IF($L$3&lt;&gt;0,NA(),IF(COUNTA(期限記録!A17:J17)=0,"",期限記録!L17))</f>
        <v>注意期間外</v>
      </c>
      <c r="J19" s="1"/>
      <c r="K19" s="1"/>
      <c r="L19" s="1"/>
    </row>
    <row r="20" customFormat="false" ht="32" hidden="false" customHeight="true" outlineLevel="0" collapsed="false">
      <c r="A20" s="1" t="str">
        <f aca="false">IF($L$3&lt;&gt;0,NA(),IF(COUNTA(期限記録!A18:J18)=0,"",期限記録!A18))</f>
        <v>LOT-0011</v>
      </c>
      <c r="B20" s="1" t="str">
        <f aca="false">IF($L$3&lt;&gt;0,NA(),IF(COUNTA(期限記録!A18:J18)=0,"",期限記録!B18))</f>
        <v>SKU-0010</v>
      </c>
      <c r="C20" s="7" t="str">
        <f aca="false">IF($L$3&lt;&gt;0,NA(),IF(COUNTA(期限記録!A18:J18)=0,"",期限記録!C18))</f>
        <v>消費期限</v>
      </c>
      <c r="D20" s="8" t="n">
        <f aca="false">IF($L$3&lt;&gt;0,NA(),IF(COUNTA(期限記録!A18:J18)=0,"",IF(COUNTA(期限記録!E18)=0,"",期限記録!E18)))</f>
        <v>46315</v>
      </c>
      <c r="E20" s="9" t="n">
        <f aca="false">IF($L$3&lt;&gt;0,NA(),IF(COUNTA(期限記録!A18:J18)=0,"",期限記録!K18))</f>
        <v>-11</v>
      </c>
      <c r="F20" s="7" t="str">
        <f aca="false">IF($L$3&lt;&gt;0,NA(),IF(COUNTA(期限記録!A18:J18)=0,"",期限記録!F18))</f>
        <v>未開封</v>
      </c>
      <c r="G20" s="7" t="str">
        <f aca="false">IF($L$3&lt;&gt;0,NA(),IF(COUNTA(期限記録!A18:J18)=0,"",期限記録!G18))</f>
        <v>適合</v>
      </c>
      <c r="H20" s="10" t="str">
        <f aca="false">IF($L$3&lt;&gt;0,NA(),IF(COUNTA(期限記録!A18:J18)=0,"",IF(COUNTA(期限記録!I18)=0,"",期限記録!I18)))</f>
        <v/>
      </c>
      <c r="I20" s="7" t="str">
        <f aca="false">IF($L$3&lt;&gt;0,NA(),IF(COUNTA(期限記録!A18:J18)=0,"",期限記録!L18))</f>
        <v>期限超過</v>
      </c>
      <c r="J20" s="1"/>
      <c r="K20" s="1"/>
      <c r="L20" s="1"/>
    </row>
    <row r="21" customFormat="false" ht="32" hidden="false" customHeight="true" outlineLevel="0" collapsed="false">
      <c r="A21" s="1" t="str">
        <f aca="false">IF($L$3&lt;&gt;0,NA(),IF(COUNTA(期限記録!A19:J19)=0,"",期限記録!A19))</f>
        <v>LOT-0012</v>
      </c>
      <c r="B21" s="1" t="str">
        <f aca="false">IF($L$3&lt;&gt;0,NA(),IF(COUNTA(期限記録!A19:J19)=0,"",期限記録!B19))</f>
        <v>SKU-0011</v>
      </c>
      <c r="C21" s="7" t="str">
        <f aca="false">IF($L$3&lt;&gt;0,NA(),IF(COUNTA(期限記録!A19:J19)=0,"",期限記録!C19))</f>
        <v>賞味期限</v>
      </c>
      <c r="D21" s="8" t="n">
        <f aca="false">IF($L$3&lt;&gt;0,NA(),IF(COUNTA(期限記録!A19:J19)=0,"",IF(COUNTA(期限記録!E19)=0,"",期限記録!E19)))</f>
        <v>46315</v>
      </c>
      <c r="E21" s="9" t="n">
        <f aca="false">IF($L$3&lt;&gt;0,NA(),IF(COUNTA(期限記録!A19:J19)=0,"",期限記録!K19))</f>
        <v>-11</v>
      </c>
      <c r="F21" s="7" t="str">
        <f aca="false">IF($L$3&lt;&gt;0,NA(),IF(COUNTA(期限記録!A19:J19)=0,"",期限記録!F19))</f>
        <v>未開封</v>
      </c>
      <c r="G21" s="7" t="str">
        <f aca="false">IF($L$3&lt;&gt;0,NA(),IF(COUNTA(期限記録!A19:J19)=0,"",期限記録!G19))</f>
        <v>適合</v>
      </c>
      <c r="H21" s="10" t="n">
        <f aca="false">IF($L$3&lt;&gt;0,NA(),IF(COUNTA(期限記録!A19:J19)=0,"",IF(COUNTA(期限記録!I19)=0,"",期限記録!I19)))</f>
        <v>0</v>
      </c>
      <c r="I21" s="7" t="str">
        <f aca="false">IF($L$3&lt;&gt;0,NA(),IF(COUNTA(期限記録!A19:J19)=0,"",期限記録!L19))</f>
        <v>期限超過</v>
      </c>
      <c r="J21" s="1"/>
      <c r="K21" s="1"/>
      <c r="L21" s="1"/>
    </row>
    <row r="22" customFormat="false" ht="32" hidden="false" customHeight="true" outlineLevel="0" collapsed="false">
      <c r="A22" s="1" t="str">
        <f aca="false">IF($L$3&lt;&gt;0,NA(),IF(COUNTA(期限記録!A20:J20)=0,"",期限記録!A20))</f>
        <v/>
      </c>
      <c r="B22" s="1" t="str">
        <f aca="false">IF($L$3&lt;&gt;0,NA(),IF(COUNTA(期限記録!A20:J20)=0,"",期限記録!B20))</f>
        <v/>
      </c>
      <c r="C22" s="7" t="str">
        <f aca="false">IF($L$3&lt;&gt;0,NA(),IF(COUNTA(期限記録!A20:J20)=0,"",期限記録!C20))</f>
        <v/>
      </c>
      <c r="D22" s="8" t="str">
        <f aca="false">IF($L$3&lt;&gt;0,NA(),IF(COUNTA(期限記録!A20:J20)=0,"",IF(COUNTA(期限記録!E20)=0,"",期限記録!E20)))</f>
        <v/>
      </c>
      <c r="E22" s="9" t="str">
        <f aca="false">IF($L$3&lt;&gt;0,NA(),IF(COUNTA(期限記録!A20:J20)=0,"",期限記録!K20))</f>
        <v/>
      </c>
      <c r="F22" s="7" t="str">
        <f aca="false">IF($L$3&lt;&gt;0,NA(),IF(COUNTA(期限記録!A20:J20)=0,"",期限記録!F20))</f>
        <v/>
      </c>
      <c r="G22" s="7" t="str">
        <f aca="false">IF($L$3&lt;&gt;0,NA(),IF(COUNTA(期限記録!A20:J20)=0,"",期限記録!G20))</f>
        <v/>
      </c>
      <c r="H22" s="10" t="str">
        <f aca="false">IF($L$3&lt;&gt;0,NA(),IF(COUNTA(期限記録!A20:J20)=0,"",IF(COUNTA(期限記録!I20)=0,"",期限記録!I20)))</f>
        <v/>
      </c>
      <c r="I22" s="7" t="str">
        <f aca="false">IF($L$3&lt;&gt;0,NA(),IF(COUNTA(期限記録!A20:J20)=0,"",期限記録!L20))</f>
        <v/>
      </c>
      <c r="J22" s="1"/>
      <c r="K22" s="1"/>
      <c r="L22" s="1"/>
    </row>
    <row r="23" customFormat="false" ht="32" hidden="false" customHeight="true" outlineLevel="0" collapsed="false">
      <c r="A23" s="1" t="str">
        <f aca="false">IF($L$3&lt;&gt;0,NA(),IF(COUNTA(期限記録!A21:J21)=0,"",期限記録!A21))</f>
        <v/>
      </c>
      <c r="B23" s="1" t="str">
        <f aca="false">IF($L$3&lt;&gt;0,NA(),IF(COUNTA(期限記録!A21:J21)=0,"",期限記録!B21))</f>
        <v/>
      </c>
      <c r="C23" s="7" t="str">
        <f aca="false">IF($L$3&lt;&gt;0,NA(),IF(COUNTA(期限記録!A21:J21)=0,"",期限記録!C21))</f>
        <v/>
      </c>
      <c r="D23" s="8" t="str">
        <f aca="false">IF($L$3&lt;&gt;0,NA(),IF(COUNTA(期限記録!A21:J21)=0,"",IF(COUNTA(期限記録!E21)=0,"",期限記録!E21)))</f>
        <v/>
      </c>
      <c r="E23" s="9" t="str">
        <f aca="false">IF($L$3&lt;&gt;0,NA(),IF(COUNTA(期限記録!A21:J21)=0,"",期限記録!K21))</f>
        <v/>
      </c>
      <c r="F23" s="7" t="str">
        <f aca="false">IF($L$3&lt;&gt;0,NA(),IF(COUNTA(期限記録!A21:J21)=0,"",期限記録!F21))</f>
        <v/>
      </c>
      <c r="G23" s="7" t="str">
        <f aca="false">IF($L$3&lt;&gt;0,NA(),IF(COUNTA(期限記録!A21:J21)=0,"",期限記録!G21))</f>
        <v/>
      </c>
      <c r="H23" s="10" t="str">
        <f aca="false">IF($L$3&lt;&gt;0,NA(),IF(COUNTA(期限記録!A21:J21)=0,"",IF(COUNTA(期限記録!I21)=0,"",期限記録!I21)))</f>
        <v/>
      </c>
      <c r="I23" s="7" t="str">
        <f aca="false">IF($L$3&lt;&gt;0,NA(),IF(COUNTA(期限記録!A21:J21)=0,"",期限記録!L21))</f>
        <v/>
      </c>
      <c r="J23" s="1"/>
      <c r="K23" s="1"/>
      <c r="L23" s="1"/>
    </row>
    <row r="24" customFormat="false" ht="32" hidden="false" customHeight="true" outlineLevel="0" collapsed="false">
      <c r="A24" s="1" t="str">
        <f aca="false">IF($L$3&lt;&gt;0,NA(),IF(COUNTA(期限記録!A22:J22)=0,"",期限記録!A22))</f>
        <v/>
      </c>
      <c r="B24" s="1" t="str">
        <f aca="false">IF($L$3&lt;&gt;0,NA(),IF(COUNTA(期限記録!A22:J22)=0,"",期限記録!B22))</f>
        <v/>
      </c>
      <c r="C24" s="7" t="str">
        <f aca="false">IF($L$3&lt;&gt;0,NA(),IF(COUNTA(期限記録!A22:J22)=0,"",期限記録!C22))</f>
        <v/>
      </c>
      <c r="D24" s="8" t="str">
        <f aca="false">IF($L$3&lt;&gt;0,NA(),IF(COUNTA(期限記録!A22:J22)=0,"",IF(COUNTA(期限記録!E22)=0,"",期限記録!E22)))</f>
        <v/>
      </c>
      <c r="E24" s="9" t="str">
        <f aca="false">IF($L$3&lt;&gt;0,NA(),IF(COUNTA(期限記録!A22:J22)=0,"",期限記録!K22))</f>
        <v/>
      </c>
      <c r="F24" s="7" t="str">
        <f aca="false">IF($L$3&lt;&gt;0,NA(),IF(COUNTA(期限記録!A22:J22)=0,"",期限記録!F22))</f>
        <v/>
      </c>
      <c r="G24" s="7" t="str">
        <f aca="false">IF($L$3&lt;&gt;0,NA(),IF(COUNTA(期限記録!A22:J22)=0,"",期限記録!G22))</f>
        <v/>
      </c>
      <c r="H24" s="10" t="str">
        <f aca="false">IF($L$3&lt;&gt;0,NA(),IF(COUNTA(期限記録!A22:J22)=0,"",IF(COUNTA(期限記録!I22)=0,"",期限記録!I22)))</f>
        <v/>
      </c>
      <c r="I24" s="7" t="str">
        <f aca="false">IF($L$3&lt;&gt;0,NA(),IF(COUNTA(期限記録!A22:J22)=0,"",期限記録!L22))</f>
        <v/>
      </c>
      <c r="J24" s="1"/>
      <c r="K24" s="1"/>
      <c r="L24" s="1"/>
    </row>
    <row r="25" customFormat="false" ht="32" hidden="false" customHeight="true" outlineLevel="0" collapsed="false">
      <c r="A25" s="1" t="str">
        <f aca="false">IF($L$3&lt;&gt;0,NA(),IF(COUNTA(期限記録!A23:J23)=0,"",期限記録!A23))</f>
        <v/>
      </c>
      <c r="B25" s="1" t="str">
        <f aca="false">IF($L$3&lt;&gt;0,NA(),IF(COUNTA(期限記録!A23:J23)=0,"",期限記録!B23))</f>
        <v/>
      </c>
      <c r="C25" s="7" t="str">
        <f aca="false">IF($L$3&lt;&gt;0,NA(),IF(COUNTA(期限記録!A23:J23)=0,"",期限記録!C23))</f>
        <v/>
      </c>
      <c r="D25" s="8" t="str">
        <f aca="false">IF($L$3&lt;&gt;0,NA(),IF(COUNTA(期限記録!A23:J23)=0,"",IF(COUNTA(期限記録!E23)=0,"",期限記録!E23)))</f>
        <v/>
      </c>
      <c r="E25" s="9" t="str">
        <f aca="false">IF($L$3&lt;&gt;0,NA(),IF(COUNTA(期限記録!A23:J23)=0,"",期限記録!K23))</f>
        <v/>
      </c>
      <c r="F25" s="7" t="str">
        <f aca="false">IF($L$3&lt;&gt;0,NA(),IF(COUNTA(期限記録!A23:J23)=0,"",期限記録!F23))</f>
        <v/>
      </c>
      <c r="G25" s="7" t="str">
        <f aca="false">IF($L$3&lt;&gt;0,NA(),IF(COUNTA(期限記録!A23:J23)=0,"",期限記録!G23))</f>
        <v/>
      </c>
      <c r="H25" s="10" t="str">
        <f aca="false">IF($L$3&lt;&gt;0,NA(),IF(COUNTA(期限記録!A23:J23)=0,"",IF(COUNTA(期限記録!I23)=0,"",期限記録!I23)))</f>
        <v/>
      </c>
      <c r="I25" s="7" t="str">
        <f aca="false">IF($L$3&lt;&gt;0,NA(),IF(COUNTA(期限記録!A23:J23)=0,"",期限記録!L23))</f>
        <v/>
      </c>
      <c r="J25" s="1"/>
      <c r="K25" s="1"/>
      <c r="L25" s="1"/>
    </row>
    <row r="26" customFormat="false" ht="32" hidden="false" customHeight="true" outlineLevel="0" collapsed="false">
      <c r="A26" s="1" t="str">
        <f aca="false">IF($L$3&lt;&gt;0,NA(),IF(COUNTA(期限記録!A24:J24)=0,"",期限記録!A24))</f>
        <v/>
      </c>
      <c r="B26" s="1" t="str">
        <f aca="false">IF($L$3&lt;&gt;0,NA(),IF(COUNTA(期限記録!A24:J24)=0,"",期限記録!B24))</f>
        <v/>
      </c>
      <c r="C26" s="7" t="str">
        <f aca="false">IF($L$3&lt;&gt;0,NA(),IF(COUNTA(期限記録!A24:J24)=0,"",期限記録!C24))</f>
        <v/>
      </c>
      <c r="D26" s="8" t="str">
        <f aca="false">IF($L$3&lt;&gt;0,NA(),IF(COUNTA(期限記録!A24:J24)=0,"",IF(COUNTA(期限記録!E24)=0,"",期限記録!E24)))</f>
        <v/>
      </c>
      <c r="E26" s="9" t="str">
        <f aca="false">IF($L$3&lt;&gt;0,NA(),IF(COUNTA(期限記録!A24:J24)=0,"",期限記録!K24))</f>
        <v/>
      </c>
      <c r="F26" s="7" t="str">
        <f aca="false">IF($L$3&lt;&gt;0,NA(),IF(COUNTA(期限記録!A24:J24)=0,"",期限記録!F24))</f>
        <v/>
      </c>
      <c r="G26" s="7" t="str">
        <f aca="false">IF($L$3&lt;&gt;0,NA(),IF(COUNTA(期限記録!A24:J24)=0,"",期限記録!G24))</f>
        <v/>
      </c>
      <c r="H26" s="10" t="str">
        <f aca="false">IF($L$3&lt;&gt;0,NA(),IF(COUNTA(期限記録!A24:J24)=0,"",IF(COUNTA(期限記録!I24)=0,"",期限記録!I24)))</f>
        <v/>
      </c>
      <c r="I26" s="7" t="str">
        <f aca="false">IF($L$3&lt;&gt;0,NA(),IF(COUNTA(期限記録!A24:J24)=0,"",期限記録!L24))</f>
        <v/>
      </c>
      <c r="J26" s="1"/>
      <c r="K26" s="1"/>
      <c r="L26" s="1"/>
    </row>
    <row r="27" customFormat="false" ht="32" hidden="false" customHeight="true" outlineLevel="0" collapsed="false">
      <c r="A27" s="1" t="str">
        <f aca="false">IF($L$3&lt;&gt;0,NA(),IF(COUNTA(期限記録!A25:J25)=0,"",期限記録!A25))</f>
        <v/>
      </c>
      <c r="B27" s="1" t="str">
        <f aca="false">IF($L$3&lt;&gt;0,NA(),IF(COUNTA(期限記録!A25:J25)=0,"",期限記録!B25))</f>
        <v/>
      </c>
      <c r="C27" s="7" t="str">
        <f aca="false">IF($L$3&lt;&gt;0,NA(),IF(COUNTA(期限記録!A25:J25)=0,"",期限記録!C25))</f>
        <v/>
      </c>
      <c r="D27" s="8" t="str">
        <f aca="false">IF($L$3&lt;&gt;0,NA(),IF(COUNTA(期限記録!A25:J25)=0,"",IF(COUNTA(期限記録!E25)=0,"",期限記録!E25)))</f>
        <v/>
      </c>
      <c r="E27" s="9" t="str">
        <f aca="false">IF($L$3&lt;&gt;0,NA(),IF(COUNTA(期限記録!A25:J25)=0,"",期限記録!K25))</f>
        <v/>
      </c>
      <c r="F27" s="7" t="str">
        <f aca="false">IF($L$3&lt;&gt;0,NA(),IF(COUNTA(期限記録!A25:J25)=0,"",期限記録!F25))</f>
        <v/>
      </c>
      <c r="G27" s="7" t="str">
        <f aca="false">IF($L$3&lt;&gt;0,NA(),IF(COUNTA(期限記録!A25:J25)=0,"",期限記録!G25))</f>
        <v/>
      </c>
      <c r="H27" s="10" t="str">
        <f aca="false">IF($L$3&lt;&gt;0,NA(),IF(COUNTA(期限記録!A25:J25)=0,"",IF(COUNTA(期限記録!I25)=0,"",期限記録!I25)))</f>
        <v/>
      </c>
      <c r="I27" s="7" t="str">
        <f aca="false">IF($L$3&lt;&gt;0,NA(),IF(COUNTA(期限記録!A25:J25)=0,"",期限記録!L25))</f>
        <v/>
      </c>
      <c r="J27" s="1"/>
      <c r="K27" s="1"/>
      <c r="L27" s="1"/>
    </row>
    <row r="28" customFormat="false" ht="32" hidden="false" customHeight="true" outlineLevel="0" collapsed="false">
      <c r="A28" s="1" t="str">
        <f aca="false">IF($L$3&lt;&gt;0,NA(),IF(COUNTA(期限記録!A26:J26)=0,"",期限記録!A26))</f>
        <v/>
      </c>
      <c r="B28" s="1" t="str">
        <f aca="false">IF($L$3&lt;&gt;0,NA(),IF(COUNTA(期限記録!A26:J26)=0,"",期限記録!B26))</f>
        <v/>
      </c>
      <c r="C28" s="7" t="str">
        <f aca="false">IF($L$3&lt;&gt;0,NA(),IF(COUNTA(期限記録!A26:J26)=0,"",期限記録!C26))</f>
        <v/>
      </c>
      <c r="D28" s="8" t="str">
        <f aca="false">IF($L$3&lt;&gt;0,NA(),IF(COUNTA(期限記録!A26:J26)=0,"",IF(COUNTA(期限記録!E26)=0,"",期限記録!E26)))</f>
        <v/>
      </c>
      <c r="E28" s="9" t="str">
        <f aca="false">IF($L$3&lt;&gt;0,NA(),IF(COUNTA(期限記録!A26:J26)=0,"",期限記録!K26))</f>
        <v/>
      </c>
      <c r="F28" s="7" t="str">
        <f aca="false">IF($L$3&lt;&gt;0,NA(),IF(COUNTA(期限記録!A26:J26)=0,"",期限記録!F26))</f>
        <v/>
      </c>
      <c r="G28" s="7" t="str">
        <f aca="false">IF($L$3&lt;&gt;0,NA(),IF(COUNTA(期限記録!A26:J26)=0,"",期限記録!G26))</f>
        <v/>
      </c>
      <c r="H28" s="10" t="str">
        <f aca="false">IF($L$3&lt;&gt;0,NA(),IF(COUNTA(期限記録!A26:J26)=0,"",IF(COUNTA(期限記録!I26)=0,"",期限記録!I26)))</f>
        <v/>
      </c>
      <c r="I28" s="7" t="str">
        <f aca="false">IF($L$3&lt;&gt;0,NA(),IF(COUNTA(期限記録!A26:J26)=0,"",期限記録!L26))</f>
        <v/>
      </c>
      <c r="J28" s="1"/>
      <c r="K28" s="1"/>
      <c r="L28" s="1"/>
    </row>
    <row r="29" customFormat="false" ht="32" hidden="false" customHeight="true" outlineLevel="0" collapsed="false">
      <c r="A29" s="1" t="str">
        <f aca="false">IF($L$3&lt;&gt;0,NA(),IF(COUNTA(期限記録!A27:J27)=0,"",期限記録!A27))</f>
        <v/>
      </c>
      <c r="B29" s="1" t="str">
        <f aca="false">IF($L$3&lt;&gt;0,NA(),IF(COUNTA(期限記録!A27:J27)=0,"",期限記録!B27))</f>
        <v/>
      </c>
      <c r="C29" s="7" t="str">
        <f aca="false">IF($L$3&lt;&gt;0,NA(),IF(COUNTA(期限記録!A27:J27)=0,"",期限記録!C27))</f>
        <v/>
      </c>
      <c r="D29" s="8" t="str">
        <f aca="false">IF($L$3&lt;&gt;0,NA(),IF(COUNTA(期限記録!A27:J27)=0,"",IF(COUNTA(期限記録!E27)=0,"",期限記録!E27)))</f>
        <v/>
      </c>
      <c r="E29" s="9" t="str">
        <f aca="false">IF($L$3&lt;&gt;0,NA(),IF(COUNTA(期限記録!A27:J27)=0,"",期限記録!K27))</f>
        <v/>
      </c>
      <c r="F29" s="7" t="str">
        <f aca="false">IF($L$3&lt;&gt;0,NA(),IF(COUNTA(期限記録!A27:J27)=0,"",期限記録!F27))</f>
        <v/>
      </c>
      <c r="G29" s="7" t="str">
        <f aca="false">IF($L$3&lt;&gt;0,NA(),IF(COUNTA(期限記録!A27:J27)=0,"",期限記録!G27))</f>
        <v/>
      </c>
      <c r="H29" s="10" t="str">
        <f aca="false">IF($L$3&lt;&gt;0,NA(),IF(COUNTA(期限記録!A27:J27)=0,"",IF(COUNTA(期限記録!I27)=0,"",期限記録!I27)))</f>
        <v/>
      </c>
      <c r="I29" s="7" t="str">
        <f aca="false">IF($L$3&lt;&gt;0,NA(),IF(COUNTA(期限記録!A27:J27)=0,"",期限記録!L27))</f>
        <v/>
      </c>
      <c r="J29" s="1"/>
      <c r="K29" s="1"/>
      <c r="L29" s="1"/>
    </row>
    <row r="30" customFormat="false" ht="32" hidden="false" customHeight="true" outlineLevel="0" collapsed="false">
      <c r="A30" s="1" t="str">
        <f aca="false">IF($L$3&lt;&gt;0,NA(),IF(COUNTA(期限記録!A28:J28)=0,"",期限記録!A28))</f>
        <v/>
      </c>
      <c r="B30" s="1" t="str">
        <f aca="false">IF($L$3&lt;&gt;0,NA(),IF(COUNTA(期限記録!A28:J28)=0,"",期限記録!B28))</f>
        <v/>
      </c>
      <c r="C30" s="7" t="str">
        <f aca="false">IF($L$3&lt;&gt;0,NA(),IF(COUNTA(期限記録!A28:J28)=0,"",期限記録!C28))</f>
        <v/>
      </c>
      <c r="D30" s="8" t="str">
        <f aca="false">IF($L$3&lt;&gt;0,NA(),IF(COUNTA(期限記録!A28:J28)=0,"",IF(COUNTA(期限記録!E28)=0,"",期限記録!E28)))</f>
        <v/>
      </c>
      <c r="E30" s="9" t="str">
        <f aca="false">IF($L$3&lt;&gt;0,NA(),IF(COUNTA(期限記録!A28:J28)=0,"",期限記録!K28))</f>
        <v/>
      </c>
      <c r="F30" s="7" t="str">
        <f aca="false">IF($L$3&lt;&gt;0,NA(),IF(COUNTA(期限記録!A28:J28)=0,"",期限記録!F28))</f>
        <v/>
      </c>
      <c r="G30" s="7" t="str">
        <f aca="false">IF($L$3&lt;&gt;0,NA(),IF(COUNTA(期限記録!A28:J28)=0,"",期限記録!G28))</f>
        <v/>
      </c>
      <c r="H30" s="10" t="str">
        <f aca="false">IF($L$3&lt;&gt;0,NA(),IF(COUNTA(期限記録!A28:J28)=0,"",IF(COUNTA(期限記録!I28)=0,"",期限記録!I28)))</f>
        <v/>
      </c>
      <c r="I30" s="7" t="str">
        <f aca="false">IF($L$3&lt;&gt;0,NA(),IF(COUNTA(期限記録!A28:J28)=0,"",期限記録!L28))</f>
        <v/>
      </c>
      <c r="J30" s="1"/>
      <c r="K30" s="1"/>
      <c r="L30" s="1"/>
    </row>
    <row r="31" customFormat="false" ht="32" hidden="false" customHeight="true" outlineLevel="0" collapsed="false">
      <c r="A31" s="1" t="str">
        <f aca="false">IF($L$3&lt;&gt;0,NA(),IF(COUNTA(期限記録!A29:J29)=0,"",期限記録!A29))</f>
        <v/>
      </c>
      <c r="B31" s="1" t="str">
        <f aca="false">IF($L$3&lt;&gt;0,NA(),IF(COUNTA(期限記録!A29:J29)=0,"",期限記録!B29))</f>
        <v/>
      </c>
      <c r="C31" s="7" t="str">
        <f aca="false">IF($L$3&lt;&gt;0,NA(),IF(COUNTA(期限記録!A29:J29)=0,"",期限記録!C29))</f>
        <v/>
      </c>
      <c r="D31" s="8" t="str">
        <f aca="false">IF($L$3&lt;&gt;0,NA(),IF(COUNTA(期限記録!A29:J29)=0,"",IF(COUNTA(期限記録!E29)=0,"",期限記録!E29)))</f>
        <v/>
      </c>
      <c r="E31" s="9" t="str">
        <f aca="false">IF($L$3&lt;&gt;0,NA(),IF(COUNTA(期限記録!A29:J29)=0,"",期限記録!K29))</f>
        <v/>
      </c>
      <c r="F31" s="7" t="str">
        <f aca="false">IF($L$3&lt;&gt;0,NA(),IF(COUNTA(期限記録!A29:J29)=0,"",期限記録!F29))</f>
        <v/>
      </c>
      <c r="G31" s="7" t="str">
        <f aca="false">IF($L$3&lt;&gt;0,NA(),IF(COUNTA(期限記録!A29:J29)=0,"",期限記録!G29))</f>
        <v/>
      </c>
      <c r="H31" s="10" t="str">
        <f aca="false">IF($L$3&lt;&gt;0,NA(),IF(COUNTA(期限記録!A29:J29)=0,"",IF(COUNTA(期限記録!I29)=0,"",期限記録!I29)))</f>
        <v/>
      </c>
      <c r="I31" s="7" t="str">
        <f aca="false">IF($L$3&lt;&gt;0,NA(),IF(COUNTA(期限記録!A29:J29)=0,"",期限記録!L29))</f>
        <v/>
      </c>
      <c r="J31" s="1"/>
      <c r="K31" s="1"/>
      <c r="L31" s="1"/>
    </row>
    <row r="32" customFormat="false" ht="32" hidden="false" customHeight="true" outlineLevel="0" collapsed="false">
      <c r="A32" s="1" t="str">
        <f aca="false">IF($L$3&lt;&gt;0,NA(),IF(COUNTA(期限記録!A30:J30)=0,"",期限記録!A30))</f>
        <v/>
      </c>
      <c r="B32" s="1" t="str">
        <f aca="false">IF($L$3&lt;&gt;0,NA(),IF(COUNTA(期限記録!A30:J30)=0,"",期限記録!B30))</f>
        <v/>
      </c>
      <c r="C32" s="7" t="str">
        <f aca="false">IF($L$3&lt;&gt;0,NA(),IF(COUNTA(期限記録!A30:J30)=0,"",期限記録!C30))</f>
        <v/>
      </c>
      <c r="D32" s="8" t="str">
        <f aca="false">IF($L$3&lt;&gt;0,NA(),IF(COUNTA(期限記録!A30:J30)=0,"",IF(COUNTA(期限記録!E30)=0,"",期限記録!E30)))</f>
        <v/>
      </c>
      <c r="E32" s="9" t="str">
        <f aca="false">IF($L$3&lt;&gt;0,NA(),IF(COUNTA(期限記録!A30:J30)=0,"",期限記録!K30))</f>
        <v/>
      </c>
      <c r="F32" s="7" t="str">
        <f aca="false">IF($L$3&lt;&gt;0,NA(),IF(COUNTA(期限記録!A30:J30)=0,"",期限記録!F30))</f>
        <v/>
      </c>
      <c r="G32" s="7" t="str">
        <f aca="false">IF($L$3&lt;&gt;0,NA(),IF(COUNTA(期限記録!A30:J30)=0,"",期限記録!G30))</f>
        <v/>
      </c>
      <c r="H32" s="10" t="str">
        <f aca="false">IF($L$3&lt;&gt;0,NA(),IF(COUNTA(期限記録!A30:J30)=0,"",IF(COUNTA(期限記録!I30)=0,"",期限記録!I30)))</f>
        <v/>
      </c>
      <c r="I32" s="7" t="str">
        <f aca="false">IF($L$3&lt;&gt;0,NA(),IF(COUNTA(期限記録!A30:J30)=0,"",期限記録!L30))</f>
        <v/>
      </c>
      <c r="J32" s="1"/>
      <c r="K32" s="1"/>
      <c r="L32" s="1"/>
    </row>
    <row r="33" customFormat="false" ht="32" hidden="false" customHeight="true" outlineLevel="0" collapsed="false">
      <c r="A33" s="1" t="str">
        <f aca="false">IF($L$3&lt;&gt;0,NA(),IF(COUNTA(期限記録!A31:J31)=0,"",期限記録!A31))</f>
        <v/>
      </c>
      <c r="B33" s="1" t="str">
        <f aca="false">IF($L$3&lt;&gt;0,NA(),IF(COUNTA(期限記録!A31:J31)=0,"",期限記録!B31))</f>
        <v/>
      </c>
      <c r="C33" s="7" t="str">
        <f aca="false">IF($L$3&lt;&gt;0,NA(),IF(COUNTA(期限記録!A31:J31)=0,"",期限記録!C31))</f>
        <v/>
      </c>
      <c r="D33" s="8" t="str">
        <f aca="false">IF($L$3&lt;&gt;0,NA(),IF(COUNTA(期限記録!A31:J31)=0,"",IF(COUNTA(期限記録!E31)=0,"",期限記録!E31)))</f>
        <v/>
      </c>
      <c r="E33" s="9" t="str">
        <f aca="false">IF($L$3&lt;&gt;0,NA(),IF(COUNTA(期限記録!A31:J31)=0,"",期限記録!K31))</f>
        <v/>
      </c>
      <c r="F33" s="7" t="str">
        <f aca="false">IF($L$3&lt;&gt;0,NA(),IF(COUNTA(期限記録!A31:J31)=0,"",期限記録!F31))</f>
        <v/>
      </c>
      <c r="G33" s="7" t="str">
        <f aca="false">IF($L$3&lt;&gt;0,NA(),IF(COUNTA(期限記録!A31:J31)=0,"",期限記録!G31))</f>
        <v/>
      </c>
      <c r="H33" s="10" t="str">
        <f aca="false">IF($L$3&lt;&gt;0,NA(),IF(COUNTA(期限記録!A31:J31)=0,"",IF(COUNTA(期限記録!I31)=0,"",期限記録!I31)))</f>
        <v/>
      </c>
      <c r="I33" s="7" t="str">
        <f aca="false">IF($L$3&lt;&gt;0,NA(),IF(COUNTA(期限記録!A31:J31)=0,"",期限記録!L31))</f>
        <v/>
      </c>
      <c r="J33" s="1"/>
      <c r="K33" s="1"/>
      <c r="L33" s="1"/>
    </row>
    <row r="34" customFormat="false" ht="32" hidden="false" customHeight="true" outlineLevel="0" collapsed="false">
      <c r="A34" s="1" t="str">
        <f aca="false">IF($L$3&lt;&gt;0,NA(),IF(COUNTA(期限記録!A32:J32)=0,"",期限記録!A32))</f>
        <v/>
      </c>
      <c r="B34" s="1" t="str">
        <f aca="false">IF($L$3&lt;&gt;0,NA(),IF(COUNTA(期限記録!A32:J32)=0,"",期限記録!B32))</f>
        <v/>
      </c>
      <c r="C34" s="7" t="str">
        <f aca="false">IF($L$3&lt;&gt;0,NA(),IF(COUNTA(期限記録!A32:J32)=0,"",期限記録!C32))</f>
        <v/>
      </c>
      <c r="D34" s="8" t="str">
        <f aca="false">IF($L$3&lt;&gt;0,NA(),IF(COUNTA(期限記録!A32:J32)=0,"",IF(COUNTA(期限記録!E32)=0,"",期限記録!E32)))</f>
        <v/>
      </c>
      <c r="E34" s="9" t="str">
        <f aca="false">IF($L$3&lt;&gt;0,NA(),IF(COUNTA(期限記録!A32:J32)=0,"",期限記録!K32))</f>
        <v/>
      </c>
      <c r="F34" s="7" t="str">
        <f aca="false">IF($L$3&lt;&gt;0,NA(),IF(COUNTA(期限記録!A32:J32)=0,"",期限記録!F32))</f>
        <v/>
      </c>
      <c r="G34" s="7" t="str">
        <f aca="false">IF($L$3&lt;&gt;0,NA(),IF(COUNTA(期限記録!A32:J32)=0,"",期限記録!G32))</f>
        <v/>
      </c>
      <c r="H34" s="10" t="str">
        <f aca="false">IF($L$3&lt;&gt;0,NA(),IF(COUNTA(期限記録!A32:J32)=0,"",IF(COUNTA(期限記録!I32)=0,"",期限記録!I32)))</f>
        <v/>
      </c>
      <c r="I34" s="7" t="str">
        <f aca="false">IF($L$3&lt;&gt;0,NA(),IF(COUNTA(期限記録!A32:J32)=0,"",期限記録!L32))</f>
        <v/>
      </c>
      <c r="J34" s="1"/>
      <c r="K34" s="1"/>
      <c r="L34" s="1"/>
    </row>
    <row r="35" customFormat="false" ht="32" hidden="false" customHeight="true" outlineLevel="0" collapsed="false">
      <c r="A35" s="1" t="str">
        <f aca="false">IF($L$3&lt;&gt;0,NA(),IF(COUNTA(期限記録!A33:J33)=0,"",期限記録!A33))</f>
        <v/>
      </c>
      <c r="B35" s="1" t="str">
        <f aca="false">IF($L$3&lt;&gt;0,NA(),IF(COUNTA(期限記録!A33:J33)=0,"",期限記録!B33))</f>
        <v/>
      </c>
      <c r="C35" s="7" t="str">
        <f aca="false">IF($L$3&lt;&gt;0,NA(),IF(COUNTA(期限記録!A33:J33)=0,"",期限記録!C33))</f>
        <v/>
      </c>
      <c r="D35" s="8" t="str">
        <f aca="false">IF($L$3&lt;&gt;0,NA(),IF(COUNTA(期限記録!A33:J33)=0,"",IF(COUNTA(期限記録!E33)=0,"",期限記録!E33)))</f>
        <v/>
      </c>
      <c r="E35" s="9" t="str">
        <f aca="false">IF($L$3&lt;&gt;0,NA(),IF(COUNTA(期限記録!A33:J33)=0,"",期限記録!K33))</f>
        <v/>
      </c>
      <c r="F35" s="7" t="str">
        <f aca="false">IF($L$3&lt;&gt;0,NA(),IF(COUNTA(期限記録!A33:J33)=0,"",期限記録!F33))</f>
        <v/>
      </c>
      <c r="G35" s="7" t="str">
        <f aca="false">IF($L$3&lt;&gt;0,NA(),IF(COUNTA(期限記録!A33:J33)=0,"",期限記録!G33))</f>
        <v/>
      </c>
      <c r="H35" s="10" t="str">
        <f aca="false">IF($L$3&lt;&gt;0,NA(),IF(COUNTA(期限記録!A33:J33)=0,"",IF(COUNTA(期限記録!I33)=0,"",期限記録!I33)))</f>
        <v/>
      </c>
      <c r="I35" s="7" t="str">
        <f aca="false">IF($L$3&lt;&gt;0,NA(),IF(COUNTA(期限記録!A33:J33)=0,"",期限記録!L33))</f>
        <v/>
      </c>
      <c r="J35" s="1"/>
      <c r="K35" s="1"/>
      <c r="L35" s="1"/>
    </row>
    <row r="36" customFormat="false" ht="32" hidden="false" customHeight="true" outlineLevel="0" collapsed="false">
      <c r="A36" s="1" t="str">
        <f aca="false">IF($L$3&lt;&gt;0,NA(),IF(COUNTA(期限記録!A34:J34)=0,"",期限記録!A34))</f>
        <v/>
      </c>
      <c r="B36" s="1" t="str">
        <f aca="false">IF($L$3&lt;&gt;0,NA(),IF(COUNTA(期限記録!A34:J34)=0,"",期限記録!B34))</f>
        <v/>
      </c>
      <c r="C36" s="7" t="str">
        <f aca="false">IF($L$3&lt;&gt;0,NA(),IF(COUNTA(期限記録!A34:J34)=0,"",期限記録!C34))</f>
        <v/>
      </c>
      <c r="D36" s="8" t="str">
        <f aca="false">IF($L$3&lt;&gt;0,NA(),IF(COUNTA(期限記録!A34:J34)=0,"",IF(COUNTA(期限記録!E34)=0,"",期限記録!E34)))</f>
        <v/>
      </c>
      <c r="E36" s="9" t="str">
        <f aca="false">IF($L$3&lt;&gt;0,NA(),IF(COUNTA(期限記録!A34:J34)=0,"",期限記録!K34))</f>
        <v/>
      </c>
      <c r="F36" s="7" t="str">
        <f aca="false">IF($L$3&lt;&gt;0,NA(),IF(COUNTA(期限記録!A34:J34)=0,"",期限記録!F34))</f>
        <v/>
      </c>
      <c r="G36" s="7" t="str">
        <f aca="false">IF($L$3&lt;&gt;0,NA(),IF(COUNTA(期限記録!A34:J34)=0,"",期限記録!G34))</f>
        <v/>
      </c>
      <c r="H36" s="10" t="str">
        <f aca="false">IF($L$3&lt;&gt;0,NA(),IF(COUNTA(期限記録!A34:J34)=0,"",IF(COUNTA(期限記録!I34)=0,"",期限記録!I34)))</f>
        <v/>
      </c>
      <c r="I36" s="7" t="str">
        <f aca="false">IF($L$3&lt;&gt;0,NA(),IF(COUNTA(期限記録!A34:J34)=0,"",期限記録!L34))</f>
        <v/>
      </c>
      <c r="J36" s="1"/>
      <c r="K36" s="1"/>
      <c r="L36" s="1"/>
    </row>
    <row r="37" customFormat="false" ht="32" hidden="false" customHeight="true" outlineLevel="0" collapsed="false">
      <c r="A37" s="1" t="str">
        <f aca="false">IF($L$3&lt;&gt;0,NA(),IF(COUNTA(期限記録!A35:J35)=0,"",期限記録!A35))</f>
        <v/>
      </c>
      <c r="B37" s="1" t="str">
        <f aca="false">IF($L$3&lt;&gt;0,NA(),IF(COUNTA(期限記録!A35:J35)=0,"",期限記録!B35))</f>
        <v/>
      </c>
      <c r="C37" s="7" t="str">
        <f aca="false">IF($L$3&lt;&gt;0,NA(),IF(COUNTA(期限記録!A35:J35)=0,"",期限記録!C35))</f>
        <v/>
      </c>
      <c r="D37" s="8" t="str">
        <f aca="false">IF($L$3&lt;&gt;0,NA(),IF(COUNTA(期限記録!A35:J35)=0,"",IF(COUNTA(期限記録!E35)=0,"",期限記録!E35)))</f>
        <v/>
      </c>
      <c r="E37" s="9" t="str">
        <f aca="false">IF($L$3&lt;&gt;0,NA(),IF(COUNTA(期限記録!A35:J35)=0,"",期限記録!K35))</f>
        <v/>
      </c>
      <c r="F37" s="7" t="str">
        <f aca="false">IF($L$3&lt;&gt;0,NA(),IF(COUNTA(期限記録!A35:J35)=0,"",期限記録!F35))</f>
        <v/>
      </c>
      <c r="G37" s="7" t="str">
        <f aca="false">IF($L$3&lt;&gt;0,NA(),IF(COUNTA(期限記録!A35:J35)=0,"",期限記録!G35))</f>
        <v/>
      </c>
      <c r="H37" s="10" t="str">
        <f aca="false">IF($L$3&lt;&gt;0,NA(),IF(COUNTA(期限記録!A35:J35)=0,"",IF(COUNTA(期限記録!I35)=0,"",期限記録!I35)))</f>
        <v/>
      </c>
      <c r="I37" s="7" t="str">
        <f aca="false">IF($L$3&lt;&gt;0,NA(),IF(COUNTA(期限記録!A35:J35)=0,"",期限記録!L35))</f>
        <v/>
      </c>
      <c r="J37" s="1"/>
      <c r="K37" s="1"/>
      <c r="L37" s="1"/>
    </row>
    <row r="38" customFormat="false" ht="32" hidden="false" customHeight="true" outlineLevel="0" collapsed="false">
      <c r="A38" s="1" t="str">
        <f aca="false">IF($L$3&lt;&gt;0,NA(),IF(COUNTA(期限記録!A36:J36)=0,"",期限記録!A36))</f>
        <v/>
      </c>
      <c r="B38" s="1" t="str">
        <f aca="false">IF($L$3&lt;&gt;0,NA(),IF(COUNTA(期限記録!A36:J36)=0,"",期限記録!B36))</f>
        <v/>
      </c>
      <c r="C38" s="7" t="str">
        <f aca="false">IF($L$3&lt;&gt;0,NA(),IF(COUNTA(期限記録!A36:J36)=0,"",期限記録!C36))</f>
        <v/>
      </c>
      <c r="D38" s="8" t="str">
        <f aca="false">IF($L$3&lt;&gt;0,NA(),IF(COUNTA(期限記録!A36:J36)=0,"",IF(COUNTA(期限記録!E36)=0,"",期限記録!E36)))</f>
        <v/>
      </c>
      <c r="E38" s="9" t="str">
        <f aca="false">IF($L$3&lt;&gt;0,NA(),IF(COUNTA(期限記録!A36:J36)=0,"",期限記録!K36))</f>
        <v/>
      </c>
      <c r="F38" s="7" t="str">
        <f aca="false">IF($L$3&lt;&gt;0,NA(),IF(COUNTA(期限記録!A36:J36)=0,"",期限記録!F36))</f>
        <v/>
      </c>
      <c r="G38" s="7" t="str">
        <f aca="false">IF($L$3&lt;&gt;0,NA(),IF(COUNTA(期限記録!A36:J36)=0,"",期限記録!G36))</f>
        <v/>
      </c>
      <c r="H38" s="10" t="str">
        <f aca="false">IF($L$3&lt;&gt;0,NA(),IF(COUNTA(期限記録!A36:J36)=0,"",IF(COUNTA(期限記録!I36)=0,"",期限記録!I36)))</f>
        <v/>
      </c>
      <c r="I38" s="7" t="str">
        <f aca="false">IF($L$3&lt;&gt;0,NA(),IF(COUNTA(期限記録!A36:J36)=0,"",期限記録!L36))</f>
        <v/>
      </c>
      <c r="J38" s="1"/>
      <c r="K38" s="1"/>
      <c r="L38" s="1"/>
    </row>
    <row r="39" customFormat="false" ht="32" hidden="false" customHeight="true" outlineLevel="0" collapsed="false">
      <c r="A39" s="1" t="str">
        <f aca="false">IF($L$3&lt;&gt;0,NA(),IF(COUNTA(期限記録!A37:J37)=0,"",期限記録!A37))</f>
        <v/>
      </c>
      <c r="B39" s="1" t="str">
        <f aca="false">IF($L$3&lt;&gt;0,NA(),IF(COUNTA(期限記録!A37:J37)=0,"",期限記録!B37))</f>
        <v/>
      </c>
      <c r="C39" s="7" t="str">
        <f aca="false">IF($L$3&lt;&gt;0,NA(),IF(COUNTA(期限記録!A37:J37)=0,"",期限記録!C37))</f>
        <v/>
      </c>
      <c r="D39" s="8" t="str">
        <f aca="false">IF($L$3&lt;&gt;0,NA(),IF(COUNTA(期限記録!A37:J37)=0,"",IF(COUNTA(期限記録!E37)=0,"",期限記録!E37)))</f>
        <v/>
      </c>
      <c r="E39" s="9" t="str">
        <f aca="false">IF($L$3&lt;&gt;0,NA(),IF(COUNTA(期限記録!A37:J37)=0,"",期限記録!K37))</f>
        <v/>
      </c>
      <c r="F39" s="7" t="str">
        <f aca="false">IF($L$3&lt;&gt;0,NA(),IF(COUNTA(期限記録!A37:J37)=0,"",期限記録!F37))</f>
        <v/>
      </c>
      <c r="G39" s="7" t="str">
        <f aca="false">IF($L$3&lt;&gt;0,NA(),IF(COUNTA(期限記録!A37:J37)=0,"",期限記録!G37))</f>
        <v/>
      </c>
      <c r="H39" s="10" t="str">
        <f aca="false">IF($L$3&lt;&gt;0,NA(),IF(COUNTA(期限記録!A37:J37)=0,"",IF(COUNTA(期限記録!I37)=0,"",期限記録!I37)))</f>
        <v/>
      </c>
      <c r="I39" s="7" t="str">
        <f aca="false">IF($L$3&lt;&gt;0,NA(),IF(COUNTA(期限記録!A37:J37)=0,"",期限記録!L37))</f>
        <v/>
      </c>
      <c r="J39" s="1"/>
      <c r="K39" s="1"/>
      <c r="L39" s="1"/>
    </row>
    <row r="40" customFormat="false" ht="32" hidden="false" customHeight="true" outlineLevel="0" collapsed="false">
      <c r="A40" s="1" t="str">
        <f aca="false">IF($L$3&lt;&gt;0,NA(),IF(COUNTA(期限記録!A38:J38)=0,"",期限記録!A38))</f>
        <v/>
      </c>
      <c r="B40" s="1" t="str">
        <f aca="false">IF($L$3&lt;&gt;0,NA(),IF(COUNTA(期限記録!A38:J38)=0,"",期限記録!B38))</f>
        <v/>
      </c>
      <c r="C40" s="7" t="str">
        <f aca="false">IF($L$3&lt;&gt;0,NA(),IF(COUNTA(期限記録!A38:J38)=0,"",期限記録!C38))</f>
        <v/>
      </c>
      <c r="D40" s="8" t="str">
        <f aca="false">IF($L$3&lt;&gt;0,NA(),IF(COUNTA(期限記録!A38:J38)=0,"",IF(COUNTA(期限記録!E38)=0,"",期限記録!E38)))</f>
        <v/>
      </c>
      <c r="E40" s="9" t="str">
        <f aca="false">IF($L$3&lt;&gt;0,NA(),IF(COUNTA(期限記録!A38:J38)=0,"",期限記録!K38))</f>
        <v/>
      </c>
      <c r="F40" s="7" t="str">
        <f aca="false">IF($L$3&lt;&gt;0,NA(),IF(COUNTA(期限記録!A38:J38)=0,"",期限記録!F38))</f>
        <v/>
      </c>
      <c r="G40" s="7" t="str">
        <f aca="false">IF($L$3&lt;&gt;0,NA(),IF(COUNTA(期限記録!A38:J38)=0,"",期限記録!G38))</f>
        <v/>
      </c>
      <c r="H40" s="10" t="str">
        <f aca="false">IF($L$3&lt;&gt;0,NA(),IF(COUNTA(期限記録!A38:J38)=0,"",IF(COUNTA(期限記録!I38)=0,"",期限記録!I38)))</f>
        <v/>
      </c>
      <c r="I40" s="7" t="str">
        <f aca="false">IF($L$3&lt;&gt;0,NA(),IF(COUNTA(期限記録!A38:J38)=0,"",期限記録!L38))</f>
        <v/>
      </c>
      <c r="J40" s="1"/>
      <c r="K40" s="1"/>
      <c r="L40" s="1"/>
    </row>
    <row r="41" customFormat="false" ht="32" hidden="false" customHeight="true" outlineLevel="0" collapsed="false">
      <c r="A41" s="1" t="str">
        <f aca="false">IF($L$3&lt;&gt;0,NA(),IF(COUNTA(期限記録!A39:J39)=0,"",期限記録!A39))</f>
        <v/>
      </c>
      <c r="B41" s="1" t="str">
        <f aca="false">IF($L$3&lt;&gt;0,NA(),IF(COUNTA(期限記録!A39:J39)=0,"",期限記録!B39))</f>
        <v/>
      </c>
      <c r="C41" s="7" t="str">
        <f aca="false">IF($L$3&lt;&gt;0,NA(),IF(COUNTA(期限記録!A39:J39)=0,"",期限記録!C39))</f>
        <v/>
      </c>
      <c r="D41" s="8" t="str">
        <f aca="false">IF($L$3&lt;&gt;0,NA(),IF(COUNTA(期限記録!A39:J39)=0,"",IF(COUNTA(期限記録!E39)=0,"",期限記録!E39)))</f>
        <v/>
      </c>
      <c r="E41" s="9" t="str">
        <f aca="false">IF($L$3&lt;&gt;0,NA(),IF(COUNTA(期限記録!A39:J39)=0,"",期限記録!K39))</f>
        <v/>
      </c>
      <c r="F41" s="7" t="str">
        <f aca="false">IF($L$3&lt;&gt;0,NA(),IF(COUNTA(期限記録!A39:J39)=0,"",期限記録!F39))</f>
        <v/>
      </c>
      <c r="G41" s="7" t="str">
        <f aca="false">IF($L$3&lt;&gt;0,NA(),IF(COUNTA(期限記録!A39:J39)=0,"",期限記録!G39))</f>
        <v/>
      </c>
      <c r="H41" s="10" t="str">
        <f aca="false">IF($L$3&lt;&gt;0,NA(),IF(COUNTA(期限記録!A39:J39)=0,"",IF(COUNTA(期限記録!I39)=0,"",期限記録!I39)))</f>
        <v/>
      </c>
      <c r="I41" s="7" t="str">
        <f aca="false">IF($L$3&lt;&gt;0,NA(),IF(COUNTA(期限記録!A39:J39)=0,"",期限記録!L39))</f>
        <v/>
      </c>
      <c r="J41" s="1"/>
      <c r="K41" s="1"/>
      <c r="L41" s="1"/>
    </row>
    <row r="42" customFormat="false" ht="32" hidden="false" customHeight="true" outlineLevel="0" collapsed="false">
      <c r="A42" s="1" t="str">
        <f aca="false">IF($L$3&lt;&gt;0,NA(),IF(COUNTA(期限記録!A40:J40)=0,"",期限記録!A40))</f>
        <v/>
      </c>
      <c r="B42" s="1" t="str">
        <f aca="false">IF($L$3&lt;&gt;0,NA(),IF(COUNTA(期限記録!A40:J40)=0,"",期限記録!B40))</f>
        <v/>
      </c>
      <c r="C42" s="7" t="str">
        <f aca="false">IF($L$3&lt;&gt;0,NA(),IF(COUNTA(期限記録!A40:J40)=0,"",期限記録!C40))</f>
        <v/>
      </c>
      <c r="D42" s="8" t="str">
        <f aca="false">IF($L$3&lt;&gt;0,NA(),IF(COUNTA(期限記録!A40:J40)=0,"",IF(COUNTA(期限記録!E40)=0,"",期限記録!E40)))</f>
        <v/>
      </c>
      <c r="E42" s="9" t="str">
        <f aca="false">IF($L$3&lt;&gt;0,NA(),IF(COUNTA(期限記録!A40:J40)=0,"",期限記録!K40))</f>
        <v/>
      </c>
      <c r="F42" s="7" t="str">
        <f aca="false">IF($L$3&lt;&gt;0,NA(),IF(COUNTA(期限記録!A40:J40)=0,"",期限記録!F40))</f>
        <v/>
      </c>
      <c r="G42" s="7" t="str">
        <f aca="false">IF($L$3&lt;&gt;0,NA(),IF(COUNTA(期限記録!A40:J40)=0,"",期限記録!G40))</f>
        <v/>
      </c>
      <c r="H42" s="10" t="str">
        <f aca="false">IF($L$3&lt;&gt;0,NA(),IF(COUNTA(期限記録!A40:J40)=0,"",IF(COUNTA(期限記録!I40)=0,"",期限記録!I40)))</f>
        <v/>
      </c>
      <c r="I42" s="7" t="str">
        <f aca="false">IF($L$3&lt;&gt;0,NA(),IF(COUNTA(期限記録!A40:J40)=0,"",期限記録!L40))</f>
        <v/>
      </c>
      <c r="J42" s="1"/>
      <c r="K42" s="1"/>
      <c r="L42" s="1"/>
    </row>
    <row r="43" customFormat="false" ht="32" hidden="false" customHeight="true" outlineLevel="0" collapsed="false">
      <c r="A43" s="1" t="str">
        <f aca="false">IF($L$3&lt;&gt;0,NA(),IF(COUNTA(期限記録!A41:J41)=0,"",期限記録!A41))</f>
        <v/>
      </c>
      <c r="B43" s="1" t="str">
        <f aca="false">IF($L$3&lt;&gt;0,NA(),IF(COUNTA(期限記録!A41:J41)=0,"",期限記録!B41))</f>
        <v/>
      </c>
      <c r="C43" s="7" t="str">
        <f aca="false">IF($L$3&lt;&gt;0,NA(),IF(COUNTA(期限記録!A41:J41)=0,"",期限記録!C41))</f>
        <v/>
      </c>
      <c r="D43" s="8" t="str">
        <f aca="false">IF($L$3&lt;&gt;0,NA(),IF(COUNTA(期限記録!A41:J41)=0,"",IF(COUNTA(期限記録!E41)=0,"",期限記録!E41)))</f>
        <v/>
      </c>
      <c r="E43" s="9" t="str">
        <f aca="false">IF($L$3&lt;&gt;0,NA(),IF(COUNTA(期限記録!A41:J41)=0,"",期限記録!K41))</f>
        <v/>
      </c>
      <c r="F43" s="7" t="str">
        <f aca="false">IF($L$3&lt;&gt;0,NA(),IF(COUNTA(期限記録!A41:J41)=0,"",期限記録!F41))</f>
        <v/>
      </c>
      <c r="G43" s="7" t="str">
        <f aca="false">IF($L$3&lt;&gt;0,NA(),IF(COUNTA(期限記録!A41:J41)=0,"",期限記録!G41))</f>
        <v/>
      </c>
      <c r="H43" s="10" t="str">
        <f aca="false">IF($L$3&lt;&gt;0,NA(),IF(COUNTA(期限記録!A41:J41)=0,"",IF(COUNTA(期限記録!I41)=0,"",期限記録!I41)))</f>
        <v/>
      </c>
      <c r="I43" s="7" t="str">
        <f aca="false">IF($L$3&lt;&gt;0,NA(),IF(COUNTA(期限記録!A41:J41)=0,"",期限記録!L41))</f>
        <v/>
      </c>
      <c r="J43" s="1"/>
      <c r="K43" s="1"/>
      <c r="L43" s="1"/>
    </row>
    <row r="44" customFormat="false" ht="32" hidden="false" customHeight="true" outlineLevel="0" collapsed="false">
      <c r="A44" s="1" t="str">
        <f aca="false">IF($L$3&lt;&gt;0,NA(),IF(COUNTA(期限記録!A42:J42)=0,"",期限記録!A42))</f>
        <v/>
      </c>
      <c r="B44" s="1" t="str">
        <f aca="false">IF($L$3&lt;&gt;0,NA(),IF(COUNTA(期限記録!A42:J42)=0,"",期限記録!B42))</f>
        <v/>
      </c>
      <c r="C44" s="7" t="str">
        <f aca="false">IF($L$3&lt;&gt;0,NA(),IF(COUNTA(期限記録!A42:J42)=0,"",期限記録!C42))</f>
        <v/>
      </c>
      <c r="D44" s="8" t="str">
        <f aca="false">IF($L$3&lt;&gt;0,NA(),IF(COUNTA(期限記録!A42:J42)=0,"",IF(COUNTA(期限記録!E42)=0,"",期限記録!E42)))</f>
        <v/>
      </c>
      <c r="E44" s="9" t="str">
        <f aca="false">IF($L$3&lt;&gt;0,NA(),IF(COUNTA(期限記録!A42:J42)=0,"",期限記録!K42))</f>
        <v/>
      </c>
      <c r="F44" s="7" t="str">
        <f aca="false">IF($L$3&lt;&gt;0,NA(),IF(COUNTA(期限記録!A42:J42)=0,"",期限記録!F42))</f>
        <v/>
      </c>
      <c r="G44" s="7" t="str">
        <f aca="false">IF($L$3&lt;&gt;0,NA(),IF(COUNTA(期限記録!A42:J42)=0,"",期限記録!G42))</f>
        <v/>
      </c>
      <c r="H44" s="10" t="str">
        <f aca="false">IF($L$3&lt;&gt;0,NA(),IF(COUNTA(期限記録!A42:J42)=0,"",IF(COUNTA(期限記録!I42)=0,"",期限記録!I42)))</f>
        <v/>
      </c>
      <c r="I44" s="7" t="str">
        <f aca="false">IF($L$3&lt;&gt;0,NA(),IF(COUNTA(期限記録!A42:J42)=0,"",期限記録!L42))</f>
        <v/>
      </c>
      <c r="J44" s="1"/>
      <c r="K44" s="1"/>
      <c r="L44" s="1"/>
    </row>
    <row r="45" customFormat="false" ht="32" hidden="false" customHeight="true" outlineLevel="0" collapsed="false">
      <c r="A45" s="1" t="str">
        <f aca="false">IF($L$3&lt;&gt;0,NA(),IF(COUNTA(期限記録!A43:J43)=0,"",期限記録!A43))</f>
        <v/>
      </c>
      <c r="B45" s="1" t="str">
        <f aca="false">IF($L$3&lt;&gt;0,NA(),IF(COUNTA(期限記録!A43:J43)=0,"",期限記録!B43))</f>
        <v/>
      </c>
      <c r="C45" s="7" t="str">
        <f aca="false">IF($L$3&lt;&gt;0,NA(),IF(COUNTA(期限記録!A43:J43)=0,"",期限記録!C43))</f>
        <v/>
      </c>
      <c r="D45" s="8" t="str">
        <f aca="false">IF($L$3&lt;&gt;0,NA(),IF(COUNTA(期限記録!A43:J43)=0,"",IF(COUNTA(期限記録!E43)=0,"",期限記録!E43)))</f>
        <v/>
      </c>
      <c r="E45" s="9" t="str">
        <f aca="false">IF($L$3&lt;&gt;0,NA(),IF(COUNTA(期限記録!A43:J43)=0,"",期限記録!K43))</f>
        <v/>
      </c>
      <c r="F45" s="7" t="str">
        <f aca="false">IF($L$3&lt;&gt;0,NA(),IF(COUNTA(期限記録!A43:J43)=0,"",期限記録!F43))</f>
        <v/>
      </c>
      <c r="G45" s="7" t="str">
        <f aca="false">IF($L$3&lt;&gt;0,NA(),IF(COUNTA(期限記録!A43:J43)=0,"",期限記録!G43))</f>
        <v/>
      </c>
      <c r="H45" s="10" t="str">
        <f aca="false">IF($L$3&lt;&gt;0,NA(),IF(COUNTA(期限記録!A43:J43)=0,"",IF(COUNTA(期限記録!I43)=0,"",期限記録!I43)))</f>
        <v/>
      </c>
      <c r="I45" s="7" t="str">
        <f aca="false">IF($L$3&lt;&gt;0,NA(),IF(COUNTA(期限記録!A43:J43)=0,"",期限記録!L43))</f>
        <v/>
      </c>
      <c r="J45" s="1"/>
      <c r="K45" s="1"/>
      <c r="L45" s="1"/>
    </row>
    <row r="46" customFormat="false" ht="32" hidden="false" customHeight="true" outlineLevel="0" collapsed="false">
      <c r="A46" s="1" t="str">
        <f aca="false">IF($L$3&lt;&gt;0,NA(),IF(COUNTA(期限記録!A44:J44)=0,"",期限記録!A44))</f>
        <v/>
      </c>
      <c r="B46" s="1" t="str">
        <f aca="false">IF($L$3&lt;&gt;0,NA(),IF(COUNTA(期限記録!A44:J44)=0,"",期限記録!B44))</f>
        <v/>
      </c>
      <c r="C46" s="7" t="str">
        <f aca="false">IF($L$3&lt;&gt;0,NA(),IF(COUNTA(期限記録!A44:J44)=0,"",期限記録!C44))</f>
        <v/>
      </c>
      <c r="D46" s="8" t="str">
        <f aca="false">IF($L$3&lt;&gt;0,NA(),IF(COUNTA(期限記録!A44:J44)=0,"",IF(COUNTA(期限記録!E44)=0,"",期限記録!E44)))</f>
        <v/>
      </c>
      <c r="E46" s="9" t="str">
        <f aca="false">IF($L$3&lt;&gt;0,NA(),IF(COUNTA(期限記録!A44:J44)=0,"",期限記録!K44))</f>
        <v/>
      </c>
      <c r="F46" s="7" t="str">
        <f aca="false">IF($L$3&lt;&gt;0,NA(),IF(COUNTA(期限記録!A44:J44)=0,"",期限記録!F44))</f>
        <v/>
      </c>
      <c r="G46" s="7" t="str">
        <f aca="false">IF($L$3&lt;&gt;0,NA(),IF(COUNTA(期限記録!A44:J44)=0,"",期限記録!G44))</f>
        <v/>
      </c>
      <c r="H46" s="10" t="str">
        <f aca="false">IF($L$3&lt;&gt;0,NA(),IF(COUNTA(期限記録!A44:J44)=0,"",IF(COUNTA(期限記録!I44)=0,"",期限記録!I44)))</f>
        <v/>
      </c>
      <c r="I46" s="7" t="str">
        <f aca="false">IF($L$3&lt;&gt;0,NA(),IF(COUNTA(期限記録!A44:J44)=0,"",期限記録!L44))</f>
        <v/>
      </c>
      <c r="J46" s="1"/>
      <c r="K46" s="1"/>
      <c r="L46" s="1"/>
    </row>
    <row r="47" customFormat="false" ht="32" hidden="false" customHeight="true" outlineLevel="0" collapsed="false">
      <c r="A47" s="1" t="str">
        <f aca="false">IF($L$3&lt;&gt;0,NA(),IF(COUNTA(期限記録!A45:J45)=0,"",期限記録!A45))</f>
        <v/>
      </c>
      <c r="B47" s="1" t="str">
        <f aca="false">IF($L$3&lt;&gt;0,NA(),IF(COUNTA(期限記録!A45:J45)=0,"",期限記録!B45))</f>
        <v/>
      </c>
      <c r="C47" s="7" t="str">
        <f aca="false">IF($L$3&lt;&gt;0,NA(),IF(COUNTA(期限記録!A45:J45)=0,"",期限記録!C45))</f>
        <v/>
      </c>
      <c r="D47" s="8" t="str">
        <f aca="false">IF($L$3&lt;&gt;0,NA(),IF(COUNTA(期限記録!A45:J45)=0,"",IF(COUNTA(期限記録!E45)=0,"",期限記録!E45)))</f>
        <v/>
      </c>
      <c r="E47" s="9" t="str">
        <f aca="false">IF($L$3&lt;&gt;0,NA(),IF(COUNTA(期限記録!A45:J45)=0,"",期限記録!K45))</f>
        <v/>
      </c>
      <c r="F47" s="7" t="str">
        <f aca="false">IF($L$3&lt;&gt;0,NA(),IF(COUNTA(期限記録!A45:J45)=0,"",期限記録!F45))</f>
        <v/>
      </c>
      <c r="G47" s="7" t="str">
        <f aca="false">IF($L$3&lt;&gt;0,NA(),IF(COUNTA(期限記録!A45:J45)=0,"",期限記録!G45))</f>
        <v/>
      </c>
      <c r="H47" s="10" t="str">
        <f aca="false">IF($L$3&lt;&gt;0,NA(),IF(COUNTA(期限記録!A45:J45)=0,"",IF(COUNTA(期限記録!I45)=0,"",期限記録!I45)))</f>
        <v/>
      </c>
      <c r="I47" s="7" t="str">
        <f aca="false">IF($L$3&lt;&gt;0,NA(),IF(COUNTA(期限記録!A45:J45)=0,"",期限記録!L45))</f>
        <v/>
      </c>
      <c r="J47" s="1"/>
      <c r="K47" s="1"/>
      <c r="L47" s="1"/>
    </row>
    <row r="48" customFormat="false" ht="32" hidden="false" customHeight="true" outlineLevel="0" collapsed="false">
      <c r="A48" s="1" t="str">
        <f aca="false">IF($L$3&lt;&gt;0,NA(),IF(COUNTA(期限記録!A46:J46)=0,"",期限記録!A46))</f>
        <v/>
      </c>
      <c r="B48" s="1" t="str">
        <f aca="false">IF($L$3&lt;&gt;0,NA(),IF(COUNTA(期限記録!A46:J46)=0,"",期限記録!B46))</f>
        <v/>
      </c>
      <c r="C48" s="7" t="str">
        <f aca="false">IF($L$3&lt;&gt;0,NA(),IF(COUNTA(期限記録!A46:J46)=0,"",期限記録!C46))</f>
        <v/>
      </c>
      <c r="D48" s="8" t="str">
        <f aca="false">IF($L$3&lt;&gt;0,NA(),IF(COUNTA(期限記録!A46:J46)=0,"",IF(COUNTA(期限記録!E46)=0,"",期限記録!E46)))</f>
        <v/>
      </c>
      <c r="E48" s="9" t="str">
        <f aca="false">IF($L$3&lt;&gt;0,NA(),IF(COUNTA(期限記録!A46:J46)=0,"",期限記録!K46))</f>
        <v/>
      </c>
      <c r="F48" s="7" t="str">
        <f aca="false">IF($L$3&lt;&gt;0,NA(),IF(COUNTA(期限記録!A46:J46)=0,"",期限記録!F46))</f>
        <v/>
      </c>
      <c r="G48" s="7" t="str">
        <f aca="false">IF($L$3&lt;&gt;0,NA(),IF(COUNTA(期限記録!A46:J46)=0,"",期限記録!G46))</f>
        <v/>
      </c>
      <c r="H48" s="10" t="str">
        <f aca="false">IF($L$3&lt;&gt;0,NA(),IF(COUNTA(期限記録!A46:J46)=0,"",IF(COUNTA(期限記録!I46)=0,"",期限記録!I46)))</f>
        <v/>
      </c>
      <c r="I48" s="7" t="str">
        <f aca="false">IF($L$3&lt;&gt;0,NA(),IF(COUNTA(期限記録!A46:J46)=0,"",期限記録!L46))</f>
        <v/>
      </c>
      <c r="J48" s="1"/>
      <c r="K48" s="1"/>
      <c r="L48" s="1"/>
    </row>
    <row r="49" customFormat="false" ht="32" hidden="false" customHeight="true" outlineLevel="0" collapsed="false">
      <c r="A49" s="1" t="str">
        <f aca="false">IF($L$3&lt;&gt;0,NA(),IF(COUNTA(期限記録!A47:J47)=0,"",期限記録!A47))</f>
        <v/>
      </c>
      <c r="B49" s="1" t="str">
        <f aca="false">IF($L$3&lt;&gt;0,NA(),IF(COUNTA(期限記録!A47:J47)=0,"",期限記録!B47))</f>
        <v/>
      </c>
      <c r="C49" s="7" t="str">
        <f aca="false">IF($L$3&lt;&gt;0,NA(),IF(COUNTA(期限記録!A47:J47)=0,"",期限記録!C47))</f>
        <v/>
      </c>
      <c r="D49" s="8" t="str">
        <f aca="false">IF($L$3&lt;&gt;0,NA(),IF(COUNTA(期限記録!A47:J47)=0,"",IF(COUNTA(期限記録!E47)=0,"",期限記録!E47)))</f>
        <v/>
      </c>
      <c r="E49" s="9" t="str">
        <f aca="false">IF($L$3&lt;&gt;0,NA(),IF(COUNTA(期限記録!A47:J47)=0,"",期限記録!K47))</f>
        <v/>
      </c>
      <c r="F49" s="7" t="str">
        <f aca="false">IF($L$3&lt;&gt;0,NA(),IF(COUNTA(期限記録!A47:J47)=0,"",期限記録!F47))</f>
        <v/>
      </c>
      <c r="G49" s="7" t="str">
        <f aca="false">IF($L$3&lt;&gt;0,NA(),IF(COUNTA(期限記録!A47:J47)=0,"",期限記録!G47))</f>
        <v/>
      </c>
      <c r="H49" s="10" t="str">
        <f aca="false">IF($L$3&lt;&gt;0,NA(),IF(COUNTA(期限記録!A47:J47)=0,"",IF(COUNTA(期限記録!I47)=0,"",期限記録!I47)))</f>
        <v/>
      </c>
      <c r="I49" s="7" t="str">
        <f aca="false">IF($L$3&lt;&gt;0,NA(),IF(COUNTA(期限記録!A47:J47)=0,"",期限記録!L47))</f>
        <v/>
      </c>
      <c r="J49" s="1"/>
      <c r="K49" s="1"/>
      <c r="L49" s="1"/>
    </row>
    <row r="50" customFormat="false" ht="32" hidden="false" customHeight="true" outlineLevel="0" collapsed="false">
      <c r="A50" s="1" t="str">
        <f aca="false">IF($L$3&lt;&gt;0,NA(),IF(COUNTA(期限記録!A48:J48)=0,"",期限記録!A48))</f>
        <v/>
      </c>
      <c r="B50" s="1" t="str">
        <f aca="false">IF($L$3&lt;&gt;0,NA(),IF(COUNTA(期限記録!A48:J48)=0,"",期限記録!B48))</f>
        <v/>
      </c>
      <c r="C50" s="7" t="str">
        <f aca="false">IF($L$3&lt;&gt;0,NA(),IF(COUNTA(期限記録!A48:J48)=0,"",期限記録!C48))</f>
        <v/>
      </c>
      <c r="D50" s="8" t="str">
        <f aca="false">IF($L$3&lt;&gt;0,NA(),IF(COUNTA(期限記録!A48:J48)=0,"",IF(COUNTA(期限記録!E48)=0,"",期限記録!E48)))</f>
        <v/>
      </c>
      <c r="E50" s="9" t="str">
        <f aca="false">IF($L$3&lt;&gt;0,NA(),IF(COUNTA(期限記録!A48:J48)=0,"",期限記録!K48))</f>
        <v/>
      </c>
      <c r="F50" s="7" t="str">
        <f aca="false">IF($L$3&lt;&gt;0,NA(),IF(COUNTA(期限記録!A48:J48)=0,"",期限記録!F48))</f>
        <v/>
      </c>
      <c r="G50" s="7" t="str">
        <f aca="false">IF($L$3&lt;&gt;0,NA(),IF(COUNTA(期限記録!A48:J48)=0,"",期限記録!G48))</f>
        <v/>
      </c>
      <c r="H50" s="10" t="str">
        <f aca="false">IF($L$3&lt;&gt;0,NA(),IF(COUNTA(期限記録!A48:J48)=0,"",IF(COUNTA(期限記録!I48)=0,"",期限記録!I48)))</f>
        <v/>
      </c>
      <c r="I50" s="7" t="str">
        <f aca="false">IF($L$3&lt;&gt;0,NA(),IF(COUNTA(期限記録!A48:J48)=0,"",期限記録!L48))</f>
        <v/>
      </c>
      <c r="J50" s="1"/>
      <c r="K50" s="1"/>
      <c r="L50" s="1"/>
    </row>
    <row r="51" customFormat="false" ht="32" hidden="false" customHeight="true" outlineLevel="0" collapsed="false">
      <c r="A51" s="1" t="str">
        <f aca="false">IF($L$3&lt;&gt;0,NA(),IF(COUNTA(期限記録!A49:J49)=0,"",期限記録!A49))</f>
        <v/>
      </c>
      <c r="B51" s="1" t="str">
        <f aca="false">IF($L$3&lt;&gt;0,NA(),IF(COUNTA(期限記録!A49:J49)=0,"",期限記録!B49))</f>
        <v/>
      </c>
      <c r="C51" s="7" t="str">
        <f aca="false">IF($L$3&lt;&gt;0,NA(),IF(COUNTA(期限記録!A49:J49)=0,"",期限記録!C49))</f>
        <v/>
      </c>
      <c r="D51" s="8" t="str">
        <f aca="false">IF($L$3&lt;&gt;0,NA(),IF(COUNTA(期限記録!A49:J49)=0,"",IF(COUNTA(期限記録!E49)=0,"",期限記録!E49)))</f>
        <v/>
      </c>
      <c r="E51" s="9" t="str">
        <f aca="false">IF($L$3&lt;&gt;0,NA(),IF(COUNTA(期限記録!A49:J49)=0,"",期限記録!K49))</f>
        <v/>
      </c>
      <c r="F51" s="7" t="str">
        <f aca="false">IF($L$3&lt;&gt;0,NA(),IF(COUNTA(期限記録!A49:J49)=0,"",期限記録!F49))</f>
        <v/>
      </c>
      <c r="G51" s="7" t="str">
        <f aca="false">IF($L$3&lt;&gt;0,NA(),IF(COUNTA(期限記録!A49:J49)=0,"",期限記録!G49))</f>
        <v/>
      </c>
      <c r="H51" s="10" t="str">
        <f aca="false">IF($L$3&lt;&gt;0,NA(),IF(COUNTA(期限記録!A49:J49)=0,"",IF(COUNTA(期限記録!I49)=0,"",期限記録!I49)))</f>
        <v/>
      </c>
      <c r="I51" s="7" t="str">
        <f aca="false">IF($L$3&lt;&gt;0,NA(),IF(COUNTA(期限記録!A49:J49)=0,"",期限記録!L49))</f>
        <v/>
      </c>
      <c r="J51" s="1"/>
      <c r="K51" s="1"/>
      <c r="L51" s="1"/>
    </row>
    <row r="52" customFormat="false" ht="32" hidden="false" customHeight="true" outlineLevel="0" collapsed="false">
      <c r="A52" s="1" t="str">
        <f aca="false">IF($L$3&lt;&gt;0,NA(),IF(COUNTA(期限記録!A50:J50)=0,"",期限記録!A50))</f>
        <v/>
      </c>
      <c r="B52" s="1" t="str">
        <f aca="false">IF($L$3&lt;&gt;0,NA(),IF(COUNTA(期限記録!A50:J50)=0,"",期限記録!B50))</f>
        <v/>
      </c>
      <c r="C52" s="7" t="str">
        <f aca="false">IF($L$3&lt;&gt;0,NA(),IF(COUNTA(期限記録!A50:J50)=0,"",期限記録!C50))</f>
        <v/>
      </c>
      <c r="D52" s="8" t="str">
        <f aca="false">IF($L$3&lt;&gt;0,NA(),IF(COUNTA(期限記録!A50:J50)=0,"",IF(COUNTA(期限記録!E50)=0,"",期限記録!E50)))</f>
        <v/>
      </c>
      <c r="E52" s="9" t="str">
        <f aca="false">IF($L$3&lt;&gt;0,NA(),IF(COUNTA(期限記録!A50:J50)=0,"",期限記録!K50))</f>
        <v/>
      </c>
      <c r="F52" s="7" t="str">
        <f aca="false">IF($L$3&lt;&gt;0,NA(),IF(COUNTA(期限記録!A50:J50)=0,"",期限記録!F50))</f>
        <v/>
      </c>
      <c r="G52" s="7" t="str">
        <f aca="false">IF($L$3&lt;&gt;0,NA(),IF(COUNTA(期限記録!A50:J50)=0,"",期限記録!G50))</f>
        <v/>
      </c>
      <c r="H52" s="10" t="str">
        <f aca="false">IF($L$3&lt;&gt;0,NA(),IF(COUNTA(期限記録!A50:J50)=0,"",IF(COUNTA(期限記録!I50)=0,"",期限記録!I50)))</f>
        <v/>
      </c>
      <c r="I52" s="7" t="str">
        <f aca="false">IF($L$3&lt;&gt;0,NA(),IF(COUNTA(期限記録!A50:J50)=0,"",期限記録!L50))</f>
        <v/>
      </c>
      <c r="J52" s="1"/>
      <c r="K52" s="1"/>
      <c r="L52" s="1"/>
    </row>
    <row r="53" customFormat="false" ht="32" hidden="false" customHeight="true" outlineLevel="0" collapsed="false">
      <c r="A53" s="1" t="str">
        <f aca="false">IF($L$3&lt;&gt;0,NA(),IF(COUNTA(期限記録!A51:J51)=0,"",期限記録!A51))</f>
        <v/>
      </c>
      <c r="B53" s="1" t="str">
        <f aca="false">IF($L$3&lt;&gt;0,NA(),IF(COUNTA(期限記録!A51:J51)=0,"",期限記録!B51))</f>
        <v/>
      </c>
      <c r="C53" s="7" t="str">
        <f aca="false">IF($L$3&lt;&gt;0,NA(),IF(COUNTA(期限記録!A51:J51)=0,"",期限記録!C51))</f>
        <v/>
      </c>
      <c r="D53" s="8" t="str">
        <f aca="false">IF($L$3&lt;&gt;0,NA(),IF(COUNTA(期限記録!A51:J51)=0,"",IF(COUNTA(期限記録!E51)=0,"",期限記録!E51)))</f>
        <v/>
      </c>
      <c r="E53" s="9" t="str">
        <f aca="false">IF($L$3&lt;&gt;0,NA(),IF(COUNTA(期限記録!A51:J51)=0,"",期限記録!K51))</f>
        <v/>
      </c>
      <c r="F53" s="7" t="str">
        <f aca="false">IF($L$3&lt;&gt;0,NA(),IF(COUNTA(期限記録!A51:J51)=0,"",期限記録!F51))</f>
        <v/>
      </c>
      <c r="G53" s="7" t="str">
        <f aca="false">IF($L$3&lt;&gt;0,NA(),IF(COUNTA(期限記録!A51:J51)=0,"",期限記録!G51))</f>
        <v/>
      </c>
      <c r="H53" s="10" t="str">
        <f aca="false">IF($L$3&lt;&gt;0,NA(),IF(COUNTA(期限記録!A51:J51)=0,"",IF(COUNTA(期限記録!I51)=0,"",期限記録!I51)))</f>
        <v/>
      </c>
      <c r="I53" s="7" t="str">
        <f aca="false">IF($L$3&lt;&gt;0,NA(),IF(COUNTA(期限記録!A51:J51)=0,"",期限記録!L51))</f>
        <v/>
      </c>
      <c r="J53" s="1"/>
      <c r="K53" s="1"/>
      <c r="L53" s="1"/>
    </row>
    <row r="54" customFormat="false" ht="32" hidden="false" customHeight="true" outlineLevel="0" collapsed="false">
      <c r="A54" s="1" t="str">
        <f aca="false">IF($L$3&lt;&gt;0,NA(),IF(COUNTA(期限記録!A52:J52)=0,"",期限記録!A52))</f>
        <v/>
      </c>
      <c r="B54" s="1" t="str">
        <f aca="false">IF($L$3&lt;&gt;0,NA(),IF(COUNTA(期限記録!A52:J52)=0,"",期限記録!B52))</f>
        <v/>
      </c>
      <c r="C54" s="7" t="str">
        <f aca="false">IF($L$3&lt;&gt;0,NA(),IF(COUNTA(期限記録!A52:J52)=0,"",期限記録!C52))</f>
        <v/>
      </c>
      <c r="D54" s="8" t="str">
        <f aca="false">IF($L$3&lt;&gt;0,NA(),IF(COUNTA(期限記録!A52:J52)=0,"",IF(COUNTA(期限記録!E52)=0,"",期限記録!E52)))</f>
        <v/>
      </c>
      <c r="E54" s="9" t="str">
        <f aca="false">IF($L$3&lt;&gt;0,NA(),IF(COUNTA(期限記録!A52:J52)=0,"",期限記録!K52))</f>
        <v/>
      </c>
      <c r="F54" s="7" t="str">
        <f aca="false">IF($L$3&lt;&gt;0,NA(),IF(COUNTA(期限記録!A52:J52)=0,"",期限記録!F52))</f>
        <v/>
      </c>
      <c r="G54" s="7" t="str">
        <f aca="false">IF($L$3&lt;&gt;0,NA(),IF(COUNTA(期限記録!A52:J52)=0,"",期限記録!G52))</f>
        <v/>
      </c>
      <c r="H54" s="10" t="str">
        <f aca="false">IF($L$3&lt;&gt;0,NA(),IF(COUNTA(期限記録!A52:J52)=0,"",IF(COUNTA(期限記録!I52)=0,"",期限記録!I52)))</f>
        <v/>
      </c>
      <c r="I54" s="7" t="str">
        <f aca="false">IF($L$3&lt;&gt;0,NA(),IF(COUNTA(期限記録!A52:J52)=0,"",期限記録!L52))</f>
        <v/>
      </c>
      <c r="J54" s="1"/>
      <c r="K54" s="1"/>
      <c r="L54" s="1"/>
    </row>
    <row r="55" customFormat="false" ht="32" hidden="false" customHeight="true" outlineLevel="0" collapsed="false">
      <c r="A55" s="1" t="str">
        <f aca="false">IF($L$3&lt;&gt;0,NA(),IF(COUNTA(期限記録!A53:J53)=0,"",期限記録!A53))</f>
        <v/>
      </c>
      <c r="B55" s="1" t="str">
        <f aca="false">IF($L$3&lt;&gt;0,NA(),IF(COUNTA(期限記録!A53:J53)=0,"",期限記録!B53))</f>
        <v/>
      </c>
      <c r="C55" s="7" t="str">
        <f aca="false">IF($L$3&lt;&gt;0,NA(),IF(COUNTA(期限記録!A53:J53)=0,"",期限記録!C53))</f>
        <v/>
      </c>
      <c r="D55" s="8" t="str">
        <f aca="false">IF($L$3&lt;&gt;0,NA(),IF(COUNTA(期限記録!A53:J53)=0,"",IF(COUNTA(期限記録!E53)=0,"",期限記録!E53)))</f>
        <v/>
      </c>
      <c r="E55" s="9" t="str">
        <f aca="false">IF($L$3&lt;&gt;0,NA(),IF(COUNTA(期限記録!A53:J53)=0,"",期限記録!K53))</f>
        <v/>
      </c>
      <c r="F55" s="7" t="str">
        <f aca="false">IF($L$3&lt;&gt;0,NA(),IF(COUNTA(期限記録!A53:J53)=0,"",期限記録!F53))</f>
        <v/>
      </c>
      <c r="G55" s="7" t="str">
        <f aca="false">IF($L$3&lt;&gt;0,NA(),IF(COUNTA(期限記録!A53:J53)=0,"",期限記録!G53))</f>
        <v/>
      </c>
      <c r="H55" s="10" t="str">
        <f aca="false">IF($L$3&lt;&gt;0,NA(),IF(COUNTA(期限記録!A53:J53)=0,"",IF(COUNTA(期限記録!I53)=0,"",期限記録!I53)))</f>
        <v/>
      </c>
      <c r="I55" s="7" t="str">
        <f aca="false">IF($L$3&lt;&gt;0,NA(),IF(COUNTA(期限記録!A53:J53)=0,"",期限記録!L53))</f>
        <v/>
      </c>
      <c r="J55" s="1"/>
      <c r="K55" s="1"/>
      <c r="L55" s="1"/>
    </row>
    <row r="56" customFormat="false" ht="32" hidden="false" customHeight="true" outlineLevel="0" collapsed="false">
      <c r="A56" s="1" t="str">
        <f aca="false">IF($L$3&lt;&gt;0,NA(),IF(COUNTA(期限記録!A54:J54)=0,"",期限記録!A54))</f>
        <v/>
      </c>
      <c r="B56" s="1" t="str">
        <f aca="false">IF($L$3&lt;&gt;0,NA(),IF(COUNTA(期限記録!A54:J54)=0,"",期限記録!B54))</f>
        <v/>
      </c>
      <c r="C56" s="7" t="str">
        <f aca="false">IF($L$3&lt;&gt;0,NA(),IF(COUNTA(期限記録!A54:J54)=0,"",期限記録!C54))</f>
        <v/>
      </c>
      <c r="D56" s="8" t="str">
        <f aca="false">IF($L$3&lt;&gt;0,NA(),IF(COUNTA(期限記録!A54:J54)=0,"",IF(COUNTA(期限記録!E54)=0,"",期限記録!E54)))</f>
        <v/>
      </c>
      <c r="E56" s="9" t="str">
        <f aca="false">IF($L$3&lt;&gt;0,NA(),IF(COUNTA(期限記録!A54:J54)=0,"",期限記録!K54))</f>
        <v/>
      </c>
      <c r="F56" s="7" t="str">
        <f aca="false">IF($L$3&lt;&gt;0,NA(),IF(COUNTA(期限記録!A54:J54)=0,"",期限記録!F54))</f>
        <v/>
      </c>
      <c r="G56" s="7" t="str">
        <f aca="false">IF($L$3&lt;&gt;0,NA(),IF(COUNTA(期限記録!A54:J54)=0,"",期限記録!G54))</f>
        <v/>
      </c>
      <c r="H56" s="10" t="str">
        <f aca="false">IF($L$3&lt;&gt;0,NA(),IF(COUNTA(期限記録!A54:J54)=0,"",IF(COUNTA(期限記録!I54)=0,"",期限記録!I54)))</f>
        <v/>
      </c>
      <c r="I56" s="7" t="str">
        <f aca="false">IF($L$3&lt;&gt;0,NA(),IF(COUNTA(期限記録!A54:J54)=0,"",期限記録!L54))</f>
        <v/>
      </c>
      <c r="J56" s="1"/>
      <c r="K56" s="1"/>
      <c r="L56" s="1"/>
    </row>
    <row r="57" customFormat="false" ht="32" hidden="false" customHeight="true" outlineLevel="0" collapsed="false">
      <c r="A57" s="1" t="str">
        <f aca="false">IF($L$3&lt;&gt;0,NA(),IF(COUNTA(期限記録!A55:J55)=0,"",期限記録!A55))</f>
        <v/>
      </c>
      <c r="B57" s="1" t="str">
        <f aca="false">IF($L$3&lt;&gt;0,NA(),IF(COUNTA(期限記録!A55:J55)=0,"",期限記録!B55))</f>
        <v/>
      </c>
      <c r="C57" s="7" t="str">
        <f aca="false">IF($L$3&lt;&gt;0,NA(),IF(COUNTA(期限記録!A55:J55)=0,"",期限記録!C55))</f>
        <v/>
      </c>
      <c r="D57" s="8" t="str">
        <f aca="false">IF($L$3&lt;&gt;0,NA(),IF(COUNTA(期限記録!A55:J55)=0,"",IF(COUNTA(期限記録!E55)=0,"",期限記録!E55)))</f>
        <v/>
      </c>
      <c r="E57" s="9" t="str">
        <f aca="false">IF($L$3&lt;&gt;0,NA(),IF(COUNTA(期限記録!A55:J55)=0,"",期限記録!K55))</f>
        <v/>
      </c>
      <c r="F57" s="7" t="str">
        <f aca="false">IF($L$3&lt;&gt;0,NA(),IF(COUNTA(期限記録!A55:J55)=0,"",期限記録!F55))</f>
        <v/>
      </c>
      <c r="G57" s="7" t="str">
        <f aca="false">IF($L$3&lt;&gt;0,NA(),IF(COUNTA(期限記録!A55:J55)=0,"",期限記録!G55))</f>
        <v/>
      </c>
      <c r="H57" s="10" t="str">
        <f aca="false">IF($L$3&lt;&gt;0,NA(),IF(COUNTA(期限記録!A55:J55)=0,"",IF(COUNTA(期限記録!I55)=0,"",期限記録!I55)))</f>
        <v/>
      </c>
      <c r="I57" s="7" t="str">
        <f aca="false">IF($L$3&lt;&gt;0,NA(),IF(COUNTA(期限記録!A55:J55)=0,"",期限記録!L55))</f>
        <v/>
      </c>
      <c r="J57" s="1"/>
      <c r="K57" s="1"/>
      <c r="L57" s="1"/>
    </row>
    <row r="58" customFormat="false" ht="32" hidden="false" customHeight="true" outlineLevel="0" collapsed="false">
      <c r="A58" s="1" t="str">
        <f aca="false">IF($L$3&lt;&gt;0,NA(),IF(COUNTA(期限記録!A56:J56)=0,"",期限記録!A56))</f>
        <v/>
      </c>
      <c r="B58" s="1" t="str">
        <f aca="false">IF($L$3&lt;&gt;0,NA(),IF(COUNTA(期限記録!A56:J56)=0,"",期限記録!B56))</f>
        <v/>
      </c>
      <c r="C58" s="7" t="str">
        <f aca="false">IF($L$3&lt;&gt;0,NA(),IF(COUNTA(期限記録!A56:J56)=0,"",期限記録!C56))</f>
        <v/>
      </c>
      <c r="D58" s="8" t="str">
        <f aca="false">IF($L$3&lt;&gt;0,NA(),IF(COUNTA(期限記録!A56:J56)=0,"",IF(COUNTA(期限記録!E56)=0,"",期限記録!E56)))</f>
        <v/>
      </c>
      <c r="E58" s="9" t="str">
        <f aca="false">IF($L$3&lt;&gt;0,NA(),IF(COUNTA(期限記録!A56:J56)=0,"",期限記録!K56))</f>
        <v/>
      </c>
      <c r="F58" s="7" t="str">
        <f aca="false">IF($L$3&lt;&gt;0,NA(),IF(COUNTA(期限記録!A56:J56)=0,"",期限記録!F56))</f>
        <v/>
      </c>
      <c r="G58" s="7" t="str">
        <f aca="false">IF($L$3&lt;&gt;0,NA(),IF(COUNTA(期限記録!A56:J56)=0,"",期限記録!G56))</f>
        <v/>
      </c>
      <c r="H58" s="10" t="str">
        <f aca="false">IF($L$3&lt;&gt;0,NA(),IF(COUNTA(期限記録!A56:J56)=0,"",IF(COUNTA(期限記録!I56)=0,"",期限記録!I56)))</f>
        <v/>
      </c>
      <c r="I58" s="7" t="str">
        <f aca="false">IF($L$3&lt;&gt;0,NA(),IF(COUNTA(期限記録!A56:J56)=0,"",期限記録!L56))</f>
        <v/>
      </c>
      <c r="J58" s="1"/>
      <c r="K58" s="1"/>
      <c r="L58" s="1"/>
    </row>
    <row r="59" customFormat="false" ht="32" hidden="false" customHeight="true" outlineLevel="0" collapsed="false">
      <c r="A59" s="1" t="str">
        <f aca="false">IF($L$3&lt;&gt;0,NA(),IF(COUNTA(期限記録!A57:J57)=0,"",期限記録!A57))</f>
        <v/>
      </c>
      <c r="B59" s="1" t="str">
        <f aca="false">IF($L$3&lt;&gt;0,NA(),IF(COUNTA(期限記録!A57:J57)=0,"",期限記録!B57))</f>
        <v/>
      </c>
      <c r="C59" s="7" t="str">
        <f aca="false">IF($L$3&lt;&gt;0,NA(),IF(COUNTA(期限記録!A57:J57)=0,"",期限記録!C57))</f>
        <v/>
      </c>
      <c r="D59" s="8" t="str">
        <f aca="false">IF($L$3&lt;&gt;0,NA(),IF(COUNTA(期限記録!A57:J57)=0,"",IF(COUNTA(期限記録!E57)=0,"",期限記録!E57)))</f>
        <v/>
      </c>
      <c r="E59" s="9" t="str">
        <f aca="false">IF($L$3&lt;&gt;0,NA(),IF(COUNTA(期限記録!A57:J57)=0,"",期限記録!K57))</f>
        <v/>
      </c>
      <c r="F59" s="7" t="str">
        <f aca="false">IF($L$3&lt;&gt;0,NA(),IF(COUNTA(期限記録!A57:J57)=0,"",期限記録!F57))</f>
        <v/>
      </c>
      <c r="G59" s="7" t="str">
        <f aca="false">IF($L$3&lt;&gt;0,NA(),IF(COUNTA(期限記録!A57:J57)=0,"",期限記録!G57))</f>
        <v/>
      </c>
      <c r="H59" s="10" t="str">
        <f aca="false">IF($L$3&lt;&gt;0,NA(),IF(COUNTA(期限記録!A57:J57)=0,"",IF(COUNTA(期限記録!I57)=0,"",期限記録!I57)))</f>
        <v/>
      </c>
      <c r="I59" s="7" t="str">
        <f aca="false">IF($L$3&lt;&gt;0,NA(),IF(COUNTA(期限記録!A57:J57)=0,"",期限記録!L57))</f>
        <v/>
      </c>
      <c r="J59" s="1"/>
      <c r="K59" s="1"/>
      <c r="L59" s="1"/>
    </row>
  </sheetData>
  <conditionalFormatting sqref="D10:E59">
    <cfRule type="expression" priority="2" aboveAverage="0" equalAverage="0" bottom="0" percent="0" rank="0" text="" dxfId="0">
      <formula>AND(ISNUMBER($E10),$E10&lt;0)</formula>
    </cfRule>
  </conditionalFormatting>
  <conditionalFormatting sqref="F10:G59">
    <cfRule type="expression" priority="3" aboveAverage="0" equalAverage="0" bottom="0" percent="0" rank="0" text="" dxfId="1">
      <formula>AND($A10&lt;&gt;"",OR($F10&lt;&gt;"未開封",$G10&lt;&gt;"適合"))</formula>
    </cfRule>
  </conditionalFormatting>
  <printOptions headings="false" gridLines="false" gridLinesSet="true" horizontalCentered="false" verticalCentered="false"/>
  <pageMargins left="0.39375" right="0.39375" top="0.39375" bottom="0.393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1" min="1" style="0" width="20"/>
    <col collapsed="false" customWidth="true" hidden="false" outlineLevel="0" max="12" min="12" style="0" width="24"/>
    <col collapsed="false" customWidth="true" hidden="false" outlineLevel="0" max="14" min="13" style="0" width="20"/>
    <col collapsed="false" customWidth="true" hidden="false" outlineLevel="0" max="15" min="15" style="0" width="48"/>
    <col collapsed="false" customWidth="true" hidden="false" outlineLevel="0" max="17" min="16" style="0" width="20"/>
  </cols>
  <sheetData>
    <row r="1" customFormat="false" ht="25" hidden="false" customHeight="true" outlineLevel="0" collapsed="false">
      <c r="A1" s="1"/>
      <c r="B1" s="1"/>
      <c r="C1" s="1"/>
      <c r="D1" s="1"/>
      <c r="E1" s="1"/>
      <c r="F1" s="1"/>
      <c r="G1" s="1"/>
      <c r="H1" s="1"/>
      <c r="I1" s="1"/>
      <c r="J1" s="1"/>
      <c r="K1" s="1"/>
      <c r="L1" s="1"/>
      <c r="M1" s="1"/>
      <c r="N1" s="1"/>
      <c r="O1" s="1"/>
      <c r="P1" s="1"/>
      <c r="Q1" s="1"/>
    </row>
    <row r="2" customFormat="false" ht="32" hidden="false" customHeight="true" outlineLevel="0" collapsed="false">
      <c r="A2" s="2" t="s">
        <v>28</v>
      </c>
      <c r="B2" s="3"/>
      <c r="C2" s="3"/>
      <c r="D2" s="3"/>
      <c r="E2" s="3"/>
      <c r="F2" s="3"/>
      <c r="G2" s="3"/>
      <c r="H2" s="3"/>
      <c r="I2" s="3"/>
      <c r="J2" s="1"/>
      <c r="K2" s="1"/>
      <c r="L2" s="1"/>
      <c r="M2" s="1"/>
      <c r="N2" s="1"/>
      <c r="O2" s="1"/>
      <c r="P2" s="1"/>
      <c r="Q2" s="1"/>
    </row>
    <row r="3" customFormat="false" ht="25" hidden="false" customHeight="true" outlineLevel="0" collapsed="false">
      <c r="A3" s="1" t="s">
        <v>29</v>
      </c>
      <c r="B3" s="1"/>
      <c r="C3" s="1"/>
      <c r="D3" s="1"/>
      <c r="E3" s="1"/>
      <c r="F3" s="1"/>
      <c r="G3" s="1"/>
      <c r="H3" s="1"/>
      <c r="I3" s="1"/>
      <c r="J3" s="1"/>
      <c r="K3" s="1"/>
      <c r="L3" s="1"/>
      <c r="M3" s="1"/>
      <c r="N3" s="1"/>
      <c r="O3" s="1"/>
      <c r="P3" s="1"/>
      <c r="Q3" s="1"/>
    </row>
    <row r="4" customFormat="false" ht="25" hidden="false" customHeight="true" outlineLevel="0" collapsed="false">
      <c r="A4" s="1"/>
      <c r="B4" s="1"/>
      <c r="C4" s="1"/>
      <c r="D4" s="1"/>
      <c r="E4" s="1"/>
      <c r="F4" s="1"/>
      <c r="G4" s="1"/>
      <c r="H4" s="1"/>
      <c r="I4" s="1"/>
      <c r="J4" s="1"/>
      <c r="K4" s="1"/>
      <c r="L4" s="1"/>
      <c r="M4" s="1"/>
      <c r="N4" s="1"/>
      <c r="O4" s="1"/>
      <c r="P4" s="1"/>
      <c r="Q4" s="1"/>
    </row>
    <row r="5" customFormat="false" ht="25" hidden="false" customHeight="true" outlineLevel="0" collapsed="false">
      <c r="A5" s="1" t="s">
        <v>30</v>
      </c>
      <c r="B5" s="1"/>
      <c r="C5" s="1"/>
      <c r="D5" s="1"/>
      <c r="E5" s="1"/>
      <c r="F5" s="1"/>
      <c r="G5" s="1"/>
      <c r="H5" s="1"/>
      <c r="I5" s="1"/>
      <c r="J5" s="1"/>
      <c r="K5" s="1"/>
      <c r="L5" s="1"/>
      <c r="M5" s="1"/>
      <c r="N5" s="1"/>
      <c r="O5" s="1"/>
      <c r="P5" s="1"/>
      <c r="Q5" s="1"/>
    </row>
    <row r="6" customFormat="false" ht="25" hidden="false" customHeight="true" outlineLevel="0" collapsed="false">
      <c r="A6" s="1"/>
      <c r="B6" s="1"/>
      <c r="C6" s="1"/>
      <c r="D6" s="1"/>
      <c r="E6" s="1"/>
      <c r="F6" s="1"/>
      <c r="G6" s="1"/>
      <c r="H6" s="1"/>
      <c r="I6" s="1"/>
      <c r="J6" s="1"/>
      <c r="K6" s="1"/>
      <c r="L6" s="1"/>
      <c r="M6" s="1"/>
      <c r="N6" s="1"/>
      <c r="O6" s="1"/>
      <c r="P6" s="1"/>
      <c r="Q6" s="1"/>
    </row>
    <row r="7" customFormat="false" ht="38" hidden="false" customHeight="true" outlineLevel="0" collapsed="false">
      <c r="A7" s="6" t="s">
        <v>19</v>
      </c>
      <c r="B7" s="6" t="s">
        <v>20</v>
      </c>
      <c r="C7" s="6" t="s">
        <v>21</v>
      </c>
      <c r="D7" s="6" t="s">
        <v>31</v>
      </c>
      <c r="E7" s="6" t="s">
        <v>22</v>
      </c>
      <c r="F7" s="6" t="s">
        <v>24</v>
      </c>
      <c r="G7" s="6" t="s">
        <v>25</v>
      </c>
      <c r="H7" s="6" t="s">
        <v>32</v>
      </c>
      <c r="I7" s="6" t="s">
        <v>26</v>
      </c>
      <c r="J7" s="6" t="s">
        <v>33</v>
      </c>
      <c r="K7" s="6" t="s">
        <v>23</v>
      </c>
      <c r="L7" s="6" t="s">
        <v>27</v>
      </c>
      <c r="M7" s="6" t="s">
        <v>34</v>
      </c>
      <c r="N7" s="6" t="s">
        <v>35</v>
      </c>
      <c r="O7" s="6" t="s">
        <v>36</v>
      </c>
      <c r="P7" s="6" t="s">
        <v>37</v>
      </c>
      <c r="Q7" s="6" t="s">
        <v>38</v>
      </c>
    </row>
    <row r="8" customFormat="false" ht="32" hidden="false" customHeight="true" outlineLevel="0" collapsed="false">
      <c r="A8" s="11" t="s">
        <v>39</v>
      </c>
      <c r="B8" s="11" t="s">
        <v>40</v>
      </c>
      <c r="C8" s="12" t="s">
        <v>41</v>
      </c>
      <c r="D8" s="12" t="s">
        <v>42</v>
      </c>
      <c r="E8" s="4" t="n">
        <v>46325</v>
      </c>
      <c r="F8" s="12" t="s">
        <v>43</v>
      </c>
      <c r="G8" s="12" t="s">
        <v>44</v>
      </c>
      <c r="H8" s="12" t="s">
        <v>42</v>
      </c>
      <c r="I8" s="13" t="n">
        <v>5</v>
      </c>
      <c r="J8" s="4" t="n">
        <v>46327</v>
      </c>
      <c r="K8" s="9" t="n">
        <f aca="false">IF(O8="","",IF(P8&lt;&gt;0,NA(),IF(D8="未確認","",E8-期限の確認!$B$3)))</f>
        <v>-1</v>
      </c>
      <c r="L8" s="1" t="str">
        <f aca="false">IF(O8="","",IF(P8&lt;&gt;0,NA(),IF(D8="未確認","期限日未確認",IF(K8&lt;0,"期限超過",IF(K8=0,"期限当日",IF(K8&lt;=期限の確認!$E$3,"注意期間内","注意期間外"))))))</f>
        <v>期限超過</v>
      </c>
      <c r="M8" s="1" t="n">
        <f aca="false">IF(O8="","",IF(P8&lt;&gt;0,NA(),IF(OR(C8="未確認",D8="未確認",F8&lt;&gt;"未開封",G8&lt;&gt;"適合",H8="未確認"),1,0)))</f>
        <v>0</v>
      </c>
      <c r="N8" s="1" t="n">
        <f aca="false">IF(O8="","",IF(P8&lt;&gt;0,NA(),IF(OR(F8="開封済",G8="不適合"),1,0)))</f>
        <v>0</v>
      </c>
      <c r="O8" s="1" t="str">
        <f aca="false">IF(COUNTA(A8:J8)=0,"",IF(NOT(AND(ISTEXT(A8),LEN(A8)=8,EXACT(LEFT(A8,4),"LOT-"),ISNUMBER(FIND(MID(A8,5,1)&amp;"x","0x1x2x3x4x5x6x7x8x9x")),ISNUMBER(FIND(MID(A8,6,1)&amp;"x","0x1x2x3x4x5x6x7x8x9x")),ISNUMBER(FIND(MID(A8,7,1)&amp;"x","0x1x2x3x4x5x6x7x8x9x")),ISNUMBER(FIND(MID(A8,8,1)&amp;"x","0x1x2x3x4x5x6x7x8x9x")))),"管理IDはLOT-と半角数字4桁",IF(COUNTIFS($A$8:$A$57,A8)&gt;1,"管理IDが重複",IF(NOT(AND(ISTEXT(B8),LEN(B8)=8,EXACT(LEFT(B8,4),"SKU-"),ISNUMBER(FIND(MID(B8,5,1)&amp;"x","0x1x2x3x4x5x6x7x8x9x")),ISNUMBER(FIND(MID(B8,6,1)&amp;"x","0x1x2x3x4x5x6x7x8x9x")),ISNUMBER(FIND(MID(B8,7,1)&amp;"x","0x1x2x3x4x5x6x7x8x9x")),ISNUMBER(FIND(MID(B8,8,1)&amp;"x","0x1x2x3x4x5x6x7x8x9x")))),"品目IDはSKU-と半角数字4桁",IF(NOT(OR(C8="賞味期限",C8="消費期限",C8="その他期限",C8="未確認")),"期限種類を確認",IF(NOT(OR(D8="確認済",D8="未確認")),"期限日区分を確認",IF(AND(D8="確認済",NOT(IF(ISNUMBER(E8),AND(E8&gt;=43831,E8&lt;=73050,E8=INT(E8)),FALSE()))),"確認済期限日は2020〜2099年/時刻なしで必須",IF(AND(D8="未確認",COUNTA(E8)&gt;0),"未確認期限日は空欄",IF(NOT(OR(F8="未開封",F8="開封済",F8="未確認")),"開封状態を確認",IF(NOT(OR(G8="適合",G8="不適合",G8="未確認")),"保存条件を確認",IF(NOT(OR(H8="確認済",H8="未確認")),"在庫区分を確認",IF(AND(H8="確認済",NOT(IF(ISNUMBER(I8),AND(I8&gt;=0,I8&lt;=1000000,I8=INT(I8)),FALSE()))),"確認済数量は0〜100万個の整数で必須",IF(AND(H8="未確認",COUNTA(I8)&gt;0),"未確認数量は空欄",IF(NOT(IF(ISNUMBER(J8),AND(J8&gt;=43831,J8&lt;=73050,J8=INT(J8)),FALSE())),"確認日は2020〜2099年/時刻なしで必須",IF(J8&gt;期限の確認!$H$3,"確認日は確認基準日以下","確認済み")))))))))))))))</f>
        <v>確認済み</v>
      </c>
      <c r="P8" s="1" t="n">
        <f aca="false">IF(O8="","",IF(O8="確認済み",0,1))</f>
        <v>0</v>
      </c>
      <c r="Q8" s="1" t="n">
        <f aca="false">IF(COUNTA(A8:J8)=0,IF(AND(O8="",P8="",K8="",L8="",M8="",N8=""),0,1),IF(NOT(AND(ISTEXT(O8),O8=IF(COUNTA(A8:J8)=0,"",IF(NOT(AND(ISTEXT(A8),LEN(A8)=8,EXACT(LEFT(A8,4),"LOT-"),ISNUMBER(FIND(MID(A8,5,1)&amp;"x","0x1x2x3x4x5x6x7x8x9x")),ISNUMBER(FIND(MID(A8,6,1)&amp;"x","0x1x2x3x4x5x6x7x8x9x")),ISNUMBER(FIND(MID(A8,7,1)&amp;"x","0x1x2x3x4x5x6x7x8x9x")),ISNUMBER(FIND(MID(A8,8,1)&amp;"x","0x1x2x3x4x5x6x7x8x9x")))),"管理IDはLOT-と半角数字4桁",IF(COUNTIFS($A$8:$A$57,A8)&gt;1,"管理IDが重複",IF(NOT(AND(ISTEXT(B8),LEN(B8)=8,EXACT(LEFT(B8,4),"SKU-"),ISNUMBER(FIND(MID(B8,5,1)&amp;"x","0x1x2x3x4x5x6x7x8x9x")),ISNUMBER(FIND(MID(B8,6,1)&amp;"x","0x1x2x3x4x5x6x7x8x9x")),ISNUMBER(FIND(MID(B8,7,1)&amp;"x","0x1x2x3x4x5x6x7x8x9x")),ISNUMBER(FIND(MID(B8,8,1)&amp;"x","0x1x2x3x4x5x6x7x8x9x")))),"品目IDはSKU-と半角数字4桁",IF(NOT(OR(C8="賞味期限",C8="消費期限",C8="その他期限",C8="未確認")),"期限種類を確認",IF(NOT(OR(D8="確認済",D8="未確認")),"期限日区分を確認",IF(AND(D8="確認済",NOT(IF(ISNUMBER(E8),AND(E8&gt;=43831,E8&lt;=73050,E8=INT(E8)),FALSE()))),"確認済期限日は2020〜2099年/時刻なしで必須",IF(AND(D8="未確認",COUNTA(E8)&gt;0),"未確認期限日は空欄",IF(NOT(OR(F8="未開封",F8="開封済",F8="未確認")),"開封状態を確認",IF(NOT(OR(G8="適合",G8="不適合",G8="未確認")),"保存条件を確認",IF(NOT(OR(H8="確認済",H8="未確認")),"在庫区分を確認",IF(AND(H8="確認済",NOT(IF(ISNUMBER(I8),AND(I8&gt;=0,I8&lt;=1000000,I8=INT(I8)),FALSE()))),"確認済数量は0〜100万個の整数で必須",IF(AND(H8="未確認",COUNTA(I8)&gt;0),"未確認数量は空欄",IF(NOT(IF(ISNUMBER(J8),AND(J8&gt;=43831,J8&lt;=73050,J8=INT(J8)),FALSE())),"確認日は2020〜2099年/時刻なしで必須",IF(J8&gt;期限の確認!$H$3,"確認日は確認基準日以下","確認済み"))))))))))))))),ISNUMBER(P8),P8=IF(O8="確認済み",0,1))),1,IF(P8&lt;&gt;0,0,IF(AND(IF(D8="未確認",ISTEXT(K8),ISNUMBER(K8)),K8=IF(D8="未確認","",E8-期限の確認!$B$3),ISTEXT(L8),L8=IF(D8="未確認","期限日未確認",IF(K8&lt;0,"期限超過",IF(K8=0,"期限当日",IF(K8&lt;=期限の確認!$E$3,"注意期間内","注意期間外")))),ISNUMBER(M8),M8=IF(OR(C8="未確認",D8="未確認",F8&lt;&gt;"未開封",G8&lt;&gt;"適合",H8="未確認"),1,0),ISNUMBER(N8),N8=IF(OR(F8="開封済",G8="不適合"),1,0)),0,1))))</f>
        <v>0</v>
      </c>
    </row>
    <row r="9" customFormat="false" ht="32" hidden="false" customHeight="true" outlineLevel="0" collapsed="false">
      <c r="A9" s="11" t="s">
        <v>45</v>
      </c>
      <c r="B9" s="11" t="s">
        <v>40</v>
      </c>
      <c r="C9" s="12" t="s">
        <v>46</v>
      </c>
      <c r="D9" s="12" t="s">
        <v>42</v>
      </c>
      <c r="E9" s="4" t="n">
        <v>46326</v>
      </c>
      <c r="F9" s="12" t="s">
        <v>43</v>
      </c>
      <c r="G9" s="12" t="s">
        <v>44</v>
      </c>
      <c r="H9" s="12" t="s">
        <v>42</v>
      </c>
      <c r="I9" s="13" t="n">
        <v>10</v>
      </c>
      <c r="J9" s="4" t="n">
        <v>46327</v>
      </c>
      <c r="K9" s="9" t="n">
        <f aca="false">IF(O9="","",IF(P9&lt;&gt;0,NA(),IF(D9="未確認","",E9-期限の確認!$B$3)))</f>
        <v>0</v>
      </c>
      <c r="L9" s="1" t="str">
        <f aca="false">IF(O9="","",IF(P9&lt;&gt;0,NA(),IF(D9="未確認","期限日未確認",IF(K9&lt;0,"期限超過",IF(K9=0,"期限当日",IF(K9&lt;=期限の確認!$E$3,"注意期間内","注意期間外"))))))</f>
        <v>期限当日</v>
      </c>
      <c r="M9" s="1" t="n">
        <f aca="false">IF(O9="","",IF(P9&lt;&gt;0,NA(),IF(OR(C9="未確認",D9="未確認",F9&lt;&gt;"未開封",G9&lt;&gt;"適合",H9="未確認"),1,0)))</f>
        <v>0</v>
      </c>
      <c r="N9" s="1" t="n">
        <f aca="false">IF(O9="","",IF(P9&lt;&gt;0,NA(),IF(OR(F9="開封済",G9="不適合"),1,0)))</f>
        <v>0</v>
      </c>
      <c r="O9" s="1" t="str">
        <f aca="false">IF(COUNTA(A9:J9)=0,"",IF(NOT(AND(ISTEXT(A9),LEN(A9)=8,EXACT(LEFT(A9,4),"LOT-"),ISNUMBER(FIND(MID(A9,5,1)&amp;"x","0x1x2x3x4x5x6x7x8x9x")),ISNUMBER(FIND(MID(A9,6,1)&amp;"x","0x1x2x3x4x5x6x7x8x9x")),ISNUMBER(FIND(MID(A9,7,1)&amp;"x","0x1x2x3x4x5x6x7x8x9x")),ISNUMBER(FIND(MID(A9,8,1)&amp;"x","0x1x2x3x4x5x6x7x8x9x")))),"管理IDはLOT-と半角数字4桁",IF(COUNTIFS($A$8:$A$57,A9)&gt;1,"管理IDが重複",IF(NOT(AND(ISTEXT(B9),LEN(B9)=8,EXACT(LEFT(B9,4),"SKU-"),ISNUMBER(FIND(MID(B9,5,1)&amp;"x","0x1x2x3x4x5x6x7x8x9x")),ISNUMBER(FIND(MID(B9,6,1)&amp;"x","0x1x2x3x4x5x6x7x8x9x")),ISNUMBER(FIND(MID(B9,7,1)&amp;"x","0x1x2x3x4x5x6x7x8x9x")),ISNUMBER(FIND(MID(B9,8,1)&amp;"x","0x1x2x3x4x5x6x7x8x9x")))),"品目IDはSKU-と半角数字4桁",IF(NOT(OR(C9="賞味期限",C9="消費期限",C9="その他期限",C9="未確認")),"期限種類を確認",IF(NOT(OR(D9="確認済",D9="未確認")),"期限日区分を確認",IF(AND(D9="確認済",NOT(IF(ISNUMBER(E9),AND(E9&gt;=43831,E9&lt;=73050,E9=INT(E9)),FALSE()))),"確認済期限日は2020〜2099年/時刻なしで必須",IF(AND(D9="未確認",COUNTA(E9)&gt;0),"未確認期限日は空欄",IF(NOT(OR(F9="未開封",F9="開封済",F9="未確認")),"開封状態を確認",IF(NOT(OR(G9="適合",G9="不適合",G9="未確認")),"保存条件を確認",IF(NOT(OR(H9="確認済",H9="未確認")),"在庫区分を確認",IF(AND(H9="確認済",NOT(IF(ISNUMBER(I9),AND(I9&gt;=0,I9&lt;=1000000,I9=INT(I9)),FALSE()))),"確認済数量は0〜100万個の整数で必須",IF(AND(H9="未確認",COUNTA(I9)&gt;0),"未確認数量は空欄",IF(NOT(IF(ISNUMBER(J9),AND(J9&gt;=43831,J9&lt;=73050,J9=INT(J9)),FALSE())),"確認日は2020〜2099年/時刻なしで必須",IF(J9&gt;期限の確認!$H$3,"確認日は確認基準日以下","確認済み")))))))))))))))</f>
        <v>確認済み</v>
      </c>
      <c r="P9" s="1" t="n">
        <f aca="false">IF(O9="","",IF(O9="確認済み",0,1))</f>
        <v>0</v>
      </c>
      <c r="Q9" s="1" t="n">
        <f aca="false">IF(COUNTA(A9:J9)=0,IF(AND(O9="",P9="",K9="",L9="",M9="",N9=""),0,1),IF(NOT(AND(ISTEXT(O9),O9=IF(COUNTA(A9:J9)=0,"",IF(NOT(AND(ISTEXT(A9),LEN(A9)=8,EXACT(LEFT(A9,4),"LOT-"),ISNUMBER(FIND(MID(A9,5,1)&amp;"x","0x1x2x3x4x5x6x7x8x9x")),ISNUMBER(FIND(MID(A9,6,1)&amp;"x","0x1x2x3x4x5x6x7x8x9x")),ISNUMBER(FIND(MID(A9,7,1)&amp;"x","0x1x2x3x4x5x6x7x8x9x")),ISNUMBER(FIND(MID(A9,8,1)&amp;"x","0x1x2x3x4x5x6x7x8x9x")))),"管理IDはLOT-と半角数字4桁",IF(COUNTIFS($A$8:$A$57,A9)&gt;1,"管理IDが重複",IF(NOT(AND(ISTEXT(B9),LEN(B9)=8,EXACT(LEFT(B9,4),"SKU-"),ISNUMBER(FIND(MID(B9,5,1)&amp;"x","0x1x2x3x4x5x6x7x8x9x")),ISNUMBER(FIND(MID(B9,6,1)&amp;"x","0x1x2x3x4x5x6x7x8x9x")),ISNUMBER(FIND(MID(B9,7,1)&amp;"x","0x1x2x3x4x5x6x7x8x9x")),ISNUMBER(FIND(MID(B9,8,1)&amp;"x","0x1x2x3x4x5x6x7x8x9x")))),"品目IDはSKU-と半角数字4桁",IF(NOT(OR(C9="賞味期限",C9="消費期限",C9="その他期限",C9="未確認")),"期限種類を確認",IF(NOT(OR(D9="確認済",D9="未確認")),"期限日区分を確認",IF(AND(D9="確認済",NOT(IF(ISNUMBER(E9),AND(E9&gt;=43831,E9&lt;=73050,E9=INT(E9)),FALSE()))),"確認済期限日は2020〜2099年/時刻なしで必須",IF(AND(D9="未確認",COUNTA(E9)&gt;0),"未確認期限日は空欄",IF(NOT(OR(F9="未開封",F9="開封済",F9="未確認")),"開封状態を確認",IF(NOT(OR(G9="適合",G9="不適合",G9="未確認")),"保存条件を確認",IF(NOT(OR(H9="確認済",H9="未確認")),"在庫区分を確認",IF(AND(H9="確認済",NOT(IF(ISNUMBER(I9),AND(I9&gt;=0,I9&lt;=1000000,I9=INT(I9)),FALSE()))),"確認済数量は0〜100万個の整数で必須",IF(AND(H9="未確認",COUNTA(I9)&gt;0),"未確認数量は空欄",IF(NOT(IF(ISNUMBER(J9),AND(J9&gt;=43831,J9&lt;=73050,J9=INT(J9)),FALSE())),"確認日は2020〜2099年/時刻なしで必須",IF(J9&gt;期限の確認!$H$3,"確認日は確認基準日以下","確認済み"))))))))))))))),ISNUMBER(P9),P9=IF(O9="確認済み",0,1))),1,IF(P9&lt;&gt;0,0,IF(AND(IF(D9="未確認",ISTEXT(K9),ISNUMBER(K9)),K9=IF(D9="未確認","",E9-期限の確認!$B$3),ISTEXT(L9),L9=IF(D9="未確認","期限日未確認",IF(K9&lt;0,"期限超過",IF(K9=0,"期限当日",IF(K9&lt;=期限の確認!$E$3,"注意期間内","注意期間外")))),ISNUMBER(M9),M9=IF(OR(C9="未確認",D9="未確認",F9&lt;&gt;"未開封",G9&lt;&gt;"適合",H9="未確認"),1,0),ISNUMBER(N9),N9=IF(OR(F9="開封済",G9="不適合"),1,0)),0,1))))</f>
        <v>0</v>
      </c>
    </row>
    <row r="10" customFormat="false" ht="32" hidden="false" customHeight="true" outlineLevel="0" collapsed="false">
      <c r="A10" s="11" t="s">
        <v>47</v>
      </c>
      <c r="B10" s="11" t="s">
        <v>48</v>
      </c>
      <c r="C10" s="12" t="s">
        <v>49</v>
      </c>
      <c r="D10" s="12" t="s">
        <v>42</v>
      </c>
      <c r="E10" s="4" t="n">
        <v>46327</v>
      </c>
      <c r="F10" s="12" t="s">
        <v>43</v>
      </c>
      <c r="G10" s="12" t="s">
        <v>44</v>
      </c>
      <c r="H10" s="12" t="s">
        <v>42</v>
      </c>
      <c r="I10" s="13" t="n">
        <v>8</v>
      </c>
      <c r="J10" s="4" t="n">
        <v>46328</v>
      </c>
      <c r="K10" s="9" t="n">
        <f aca="false">IF(O10="","",IF(P10&lt;&gt;0,NA(),IF(D10="未確認","",E10-期限の確認!$B$3)))</f>
        <v>1</v>
      </c>
      <c r="L10" s="1" t="str">
        <f aca="false">IF(O10="","",IF(P10&lt;&gt;0,NA(),IF(D10="未確認","期限日未確認",IF(K10&lt;0,"期限超過",IF(K10=0,"期限当日",IF(K10&lt;=期限の確認!$E$3,"注意期間内","注意期間外"))))))</f>
        <v>注意期間内</v>
      </c>
      <c r="M10" s="1" t="n">
        <f aca="false">IF(O10="","",IF(P10&lt;&gt;0,NA(),IF(OR(C10="未確認",D10="未確認",F10&lt;&gt;"未開封",G10&lt;&gt;"適合",H10="未確認"),1,0)))</f>
        <v>0</v>
      </c>
      <c r="N10" s="1" t="n">
        <f aca="false">IF(O10="","",IF(P10&lt;&gt;0,NA(),IF(OR(F10="開封済",G10="不適合"),1,0)))</f>
        <v>0</v>
      </c>
      <c r="O10" s="1" t="str">
        <f aca="false">IF(COUNTA(A10:J10)=0,"",IF(NOT(AND(ISTEXT(A10),LEN(A10)=8,EXACT(LEFT(A10,4),"LOT-"),ISNUMBER(FIND(MID(A10,5,1)&amp;"x","0x1x2x3x4x5x6x7x8x9x")),ISNUMBER(FIND(MID(A10,6,1)&amp;"x","0x1x2x3x4x5x6x7x8x9x")),ISNUMBER(FIND(MID(A10,7,1)&amp;"x","0x1x2x3x4x5x6x7x8x9x")),ISNUMBER(FIND(MID(A10,8,1)&amp;"x","0x1x2x3x4x5x6x7x8x9x")))),"管理IDはLOT-と半角数字4桁",IF(COUNTIFS($A$8:$A$57,A10)&gt;1,"管理IDが重複",IF(NOT(AND(ISTEXT(B10),LEN(B10)=8,EXACT(LEFT(B10,4),"SKU-"),ISNUMBER(FIND(MID(B10,5,1)&amp;"x","0x1x2x3x4x5x6x7x8x9x")),ISNUMBER(FIND(MID(B10,6,1)&amp;"x","0x1x2x3x4x5x6x7x8x9x")),ISNUMBER(FIND(MID(B10,7,1)&amp;"x","0x1x2x3x4x5x6x7x8x9x")),ISNUMBER(FIND(MID(B10,8,1)&amp;"x","0x1x2x3x4x5x6x7x8x9x")))),"品目IDはSKU-と半角数字4桁",IF(NOT(OR(C10="賞味期限",C10="消費期限",C10="その他期限",C10="未確認")),"期限種類を確認",IF(NOT(OR(D10="確認済",D10="未確認")),"期限日区分を確認",IF(AND(D10="確認済",NOT(IF(ISNUMBER(E10),AND(E10&gt;=43831,E10&lt;=73050,E10=INT(E10)),FALSE()))),"確認済期限日は2020〜2099年/時刻なしで必須",IF(AND(D10="未確認",COUNTA(E10)&gt;0),"未確認期限日は空欄",IF(NOT(OR(F10="未開封",F10="開封済",F10="未確認")),"開封状態を確認",IF(NOT(OR(G10="適合",G10="不適合",G10="未確認")),"保存条件を確認",IF(NOT(OR(H10="確認済",H10="未確認")),"在庫区分を確認",IF(AND(H10="確認済",NOT(IF(ISNUMBER(I10),AND(I10&gt;=0,I10&lt;=1000000,I10=INT(I10)),FALSE()))),"確認済数量は0〜100万個の整数で必須",IF(AND(H10="未確認",COUNTA(I10)&gt;0),"未確認数量は空欄",IF(NOT(IF(ISNUMBER(J10),AND(J10&gt;=43831,J10&lt;=73050,J10=INT(J10)),FALSE())),"確認日は2020〜2099年/時刻なしで必須",IF(J10&gt;期限の確認!$H$3,"確認日は確認基準日以下","確認済み")))))))))))))))</f>
        <v>確認済み</v>
      </c>
      <c r="P10" s="1" t="n">
        <f aca="false">IF(O10="","",IF(O10="確認済み",0,1))</f>
        <v>0</v>
      </c>
      <c r="Q10" s="1" t="n">
        <f aca="false">IF(COUNTA(A10:J10)=0,IF(AND(O10="",P10="",K10="",L10="",M10="",N10=""),0,1),IF(NOT(AND(ISTEXT(O10),O10=IF(COUNTA(A10:J10)=0,"",IF(NOT(AND(ISTEXT(A10),LEN(A10)=8,EXACT(LEFT(A10,4),"LOT-"),ISNUMBER(FIND(MID(A10,5,1)&amp;"x","0x1x2x3x4x5x6x7x8x9x")),ISNUMBER(FIND(MID(A10,6,1)&amp;"x","0x1x2x3x4x5x6x7x8x9x")),ISNUMBER(FIND(MID(A10,7,1)&amp;"x","0x1x2x3x4x5x6x7x8x9x")),ISNUMBER(FIND(MID(A10,8,1)&amp;"x","0x1x2x3x4x5x6x7x8x9x")))),"管理IDはLOT-と半角数字4桁",IF(COUNTIFS($A$8:$A$57,A10)&gt;1,"管理IDが重複",IF(NOT(AND(ISTEXT(B10),LEN(B10)=8,EXACT(LEFT(B10,4),"SKU-"),ISNUMBER(FIND(MID(B10,5,1)&amp;"x","0x1x2x3x4x5x6x7x8x9x")),ISNUMBER(FIND(MID(B10,6,1)&amp;"x","0x1x2x3x4x5x6x7x8x9x")),ISNUMBER(FIND(MID(B10,7,1)&amp;"x","0x1x2x3x4x5x6x7x8x9x")),ISNUMBER(FIND(MID(B10,8,1)&amp;"x","0x1x2x3x4x5x6x7x8x9x")))),"品目IDはSKU-と半角数字4桁",IF(NOT(OR(C10="賞味期限",C10="消費期限",C10="その他期限",C10="未確認")),"期限種類を確認",IF(NOT(OR(D10="確認済",D10="未確認")),"期限日区分を確認",IF(AND(D10="確認済",NOT(IF(ISNUMBER(E10),AND(E10&gt;=43831,E10&lt;=73050,E10=INT(E10)),FALSE()))),"確認済期限日は2020〜2099年/時刻なしで必須",IF(AND(D10="未確認",COUNTA(E10)&gt;0),"未確認期限日は空欄",IF(NOT(OR(F10="未開封",F10="開封済",F10="未確認")),"開封状態を確認",IF(NOT(OR(G10="適合",G10="不適合",G10="未確認")),"保存条件を確認",IF(NOT(OR(H10="確認済",H10="未確認")),"在庫区分を確認",IF(AND(H10="確認済",NOT(IF(ISNUMBER(I10),AND(I10&gt;=0,I10&lt;=1000000,I10=INT(I10)),FALSE()))),"確認済数量は0〜100万個の整数で必須",IF(AND(H10="未確認",COUNTA(I10)&gt;0),"未確認数量は空欄",IF(NOT(IF(ISNUMBER(J10),AND(J10&gt;=43831,J10&lt;=73050,J10=INT(J10)),FALSE())),"確認日は2020〜2099年/時刻なしで必須",IF(J10&gt;期限の確認!$H$3,"確認日は確認基準日以下","確認済み"))))))))))))))),ISNUMBER(P10),P10=IF(O10="確認済み",0,1))),1,IF(P10&lt;&gt;0,0,IF(AND(IF(D10="未確認",ISTEXT(K10),ISNUMBER(K10)),K10=IF(D10="未確認","",E10-期限の確認!$B$3),ISTEXT(L10),L10=IF(D10="未確認","期限日未確認",IF(K10&lt;0,"期限超過",IF(K10=0,"期限当日",IF(K10&lt;=期限の確認!$E$3,"注意期間内","注意期間外")))),ISNUMBER(M10),M10=IF(OR(C10="未確認",D10="未確認",F10&lt;&gt;"未開封",G10&lt;&gt;"適合",H10="未確認"),1,0),ISNUMBER(N10),N10=IF(OR(F10="開封済",G10="不適合"),1,0)),0,1))))</f>
        <v>0</v>
      </c>
    </row>
    <row r="11" customFormat="false" ht="32" hidden="false" customHeight="true" outlineLevel="0" collapsed="false">
      <c r="A11" s="11" t="s">
        <v>50</v>
      </c>
      <c r="B11" s="11" t="s">
        <v>51</v>
      </c>
      <c r="C11" s="12" t="s">
        <v>46</v>
      </c>
      <c r="D11" s="12" t="s">
        <v>42</v>
      </c>
      <c r="E11" s="4" t="n">
        <v>46333</v>
      </c>
      <c r="F11" s="12" t="s">
        <v>43</v>
      </c>
      <c r="G11" s="12" t="s">
        <v>44</v>
      </c>
      <c r="H11" s="12" t="s">
        <v>42</v>
      </c>
      <c r="I11" s="13" t="n">
        <v>20</v>
      </c>
      <c r="J11" s="4" t="n">
        <v>46328</v>
      </c>
      <c r="K11" s="9" t="n">
        <f aca="false">IF(O11="","",IF(P11&lt;&gt;0,NA(),IF(D11="未確認","",E11-期限の確認!$B$3)))</f>
        <v>7</v>
      </c>
      <c r="L11" s="1" t="str">
        <f aca="false">IF(O11="","",IF(P11&lt;&gt;0,NA(),IF(D11="未確認","期限日未確認",IF(K11&lt;0,"期限超過",IF(K11=0,"期限当日",IF(K11&lt;=期限の確認!$E$3,"注意期間内","注意期間外"))))))</f>
        <v>注意期間内</v>
      </c>
      <c r="M11" s="1" t="n">
        <f aca="false">IF(O11="","",IF(P11&lt;&gt;0,NA(),IF(OR(C11="未確認",D11="未確認",F11&lt;&gt;"未開封",G11&lt;&gt;"適合",H11="未確認"),1,0)))</f>
        <v>0</v>
      </c>
      <c r="N11" s="1" t="n">
        <f aca="false">IF(O11="","",IF(P11&lt;&gt;0,NA(),IF(OR(F11="開封済",G11="不適合"),1,0)))</f>
        <v>0</v>
      </c>
      <c r="O11" s="1" t="str">
        <f aca="false">IF(COUNTA(A11:J11)=0,"",IF(NOT(AND(ISTEXT(A11),LEN(A11)=8,EXACT(LEFT(A11,4),"LOT-"),ISNUMBER(FIND(MID(A11,5,1)&amp;"x","0x1x2x3x4x5x6x7x8x9x")),ISNUMBER(FIND(MID(A11,6,1)&amp;"x","0x1x2x3x4x5x6x7x8x9x")),ISNUMBER(FIND(MID(A11,7,1)&amp;"x","0x1x2x3x4x5x6x7x8x9x")),ISNUMBER(FIND(MID(A11,8,1)&amp;"x","0x1x2x3x4x5x6x7x8x9x")))),"管理IDはLOT-と半角数字4桁",IF(COUNTIFS($A$8:$A$57,A11)&gt;1,"管理IDが重複",IF(NOT(AND(ISTEXT(B11),LEN(B11)=8,EXACT(LEFT(B11,4),"SKU-"),ISNUMBER(FIND(MID(B11,5,1)&amp;"x","0x1x2x3x4x5x6x7x8x9x")),ISNUMBER(FIND(MID(B11,6,1)&amp;"x","0x1x2x3x4x5x6x7x8x9x")),ISNUMBER(FIND(MID(B11,7,1)&amp;"x","0x1x2x3x4x5x6x7x8x9x")),ISNUMBER(FIND(MID(B11,8,1)&amp;"x","0x1x2x3x4x5x6x7x8x9x")))),"品目IDはSKU-と半角数字4桁",IF(NOT(OR(C11="賞味期限",C11="消費期限",C11="その他期限",C11="未確認")),"期限種類を確認",IF(NOT(OR(D11="確認済",D11="未確認")),"期限日区分を確認",IF(AND(D11="確認済",NOT(IF(ISNUMBER(E11),AND(E11&gt;=43831,E11&lt;=73050,E11=INT(E11)),FALSE()))),"確認済期限日は2020〜2099年/時刻なしで必須",IF(AND(D11="未確認",COUNTA(E11)&gt;0),"未確認期限日は空欄",IF(NOT(OR(F11="未開封",F11="開封済",F11="未確認")),"開封状態を確認",IF(NOT(OR(G11="適合",G11="不適合",G11="未確認")),"保存条件を確認",IF(NOT(OR(H11="確認済",H11="未確認")),"在庫区分を確認",IF(AND(H11="確認済",NOT(IF(ISNUMBER(I11),AND(I11&gt;=0,I11&lt;=1000000,I11=INT(I11)),FALSE()))),"確認済数量は0〜100万個の整数で必須",IF(AND(H11="未確認",COUNTA(I11)&gt;0),"未確認数量は空欄",IF(NOT(IF(ISNUMBER(J11),AND(J11&gt;=43831,J11&lt;=73050,J11=INT(J11)),FALSE())),"確認日は2020〜2099年/時刻なしで必須",IF(J11&gt;期限の確認!$H$3,"確認日は確認基準日以下","確認済み")))))))))))))))</f>
        <v>確認済み</v>
      </c>
      <c r="P11" s="1" t="n">
        <f aca="false">IF(O11="","",IF(O11="確認済み",0,1))</f>
        <v>0</v>
      </c>
      <c r="Q11" s="1" t="n">
        <f aca="false">IF(COUNTA(A11:J11)=0,IF(AND(O11="",P11="",K11="",L11="",M11="",N11=""),0,1),IF(NOT(AND(ISTEXT(O11),O11=IF(COUNTA(A11:J11)=0,"",IF(NOT(AND(ISTEXT(A11),LEN(A11)=8,EXACT(LEFT(A11,4),"LOT-"),ISNUMBER(FIND(MID(A11,5,1)&amp;"x","0x1x2x3x4x5x6x7x8x9x")),ISNUMBER(FIND(MID(A11,6,1)&amp;"x","0x1x2x3x4x5x6x7x8x9x")),ISNUMBER(FIND(MID(A11,7,1)&amp;"x","0x1x2x3x4x5x6x7x8x9x")),ISNUMBER(FIND(MID(A11,8,1)&amp;"x","0x1x2x3x4x5x6x7x8x9x")))),"管理IDはLOT-と半角数字4桁",IF(COUNTIFS($A$8:$A$57,A11)&gt;1,"管理IDが重複",IF(NOT(AND(ISTEXT(B11),LEN(B11)=8,EXACT(LEFT(B11,4),"SKU-"),ISNUMBER(FIND(MID(B11,5,1)&amp;"x","0x1x2x3x4x5x6x7x8x9x")),ISNUMBER(FIND(MID(B11,6,1)&amp;"x","0x1x2x3x4x5x6x7x8x9x")),ISNUMBER(FIND(MID(B11,7,1)&amp;"x","0x1x2x3x4x5x6x7x8x9x")),ISNUMBER(FIND(MID(B11,8,1)&amp;"x","0x1x2x3x4x5x6x7x8x9x")))),"品目IDはSKU-と半角数字4桁",IF(NOT(OR(C11="賞味期限",C11="消費期限",C11="その他期限",C11="未確認")),"期限種類を確認",IF(NOT(OR(D11="確認済",D11="未確認")),"期限日区分を確認",IF(AND(D11="確認済",NOT(IF(ISNUMBER(E11),AND(E11&gt;=43831,E11&lt;=73050,E11=INT(E11)),FALSE()))),"確認済期限日は2020〜2099年/時刻なしで必須",IF(AND(D11="未確認",COUNTA(E11)&gt;0),"未確認期限日は空欄",IF(NOT(OR(F11="未開封",F11="開封済",F11="未確認")),"開封状態を確認",IF(NOT(OR(G11="適合",G11="不適合",G11="未確認")),"保存条件を確認",IF(NOT(OR(H11="確認済",H11="未確認")),"在庫区分を確認",IF(AND(H11="確認済",NOT(IF(ISNUMBER(I11),AND(I11&gt;=0,I11&lt;=1000000,I11=INT(I11)),FALSE()))),"確認済数量は0〜100万個の整数で必須",IF(AND(H11="未確認",COUNTA(I11)&gt;0),"未確認数量は空欄",IF(NOT(IF(ISNUMBER(J11),AND(J11&gt;=43831,J11&lt;=73050,J11=INT(J11)),FALSE())),"確認日は2020〜2099年/時刻なしで必須",IF(J11&gt;期限の確認!$H$3,"確認日は確認基準日以下","確認済み"))))))))))))))),ISNUMBER(P11),P11=IF(O11="確認済み",0,1))),1,IF(P11&lt;&gt;0,0,IF(AND(IF(D11="未確認",ISTEXT(K11),ISNUMBER(K11)),K11=IF(D11="未確認","",E11-期限の確認!$B$3),ISTEXT(L11),L11=IF(D11="未確認","期限日未確認",IF(K11&lt;0,"期限超過",IF(K11=0,"期限当日",IF(K11&lt;=期限の確認!$E$3,"注意期間内","注意期間外")))),ISNUMBER(M11),M11=IF(OR(C11="未確認",D11="未確認",F11&lt;&gt;"未開封",G11&lt;&gt;"適合",H11="未確認"),1,0),ISNUMBER(N11),N11=IF(OR(F11="開封済",G11="不適合"),1,0)),0,1))))</f>
        <v>0</v>
      </c>
    </row>
    <row r="12" customFormat="false" ht="32" hidden="false" customHeight="true" outlineLevel="0" collapsed="false">
      <c r="A12" s="11" t="s">
        <v>52</v>
      </c>
      <c r="B12" s="11" t="s">
        <v>53</v>
      </c>
      <c r="C12" s="12" t="s">
        <v>46</v>
      </c>
      <c r="D12" s="12" t="s">
        <v>42</v>
      </c>
      <c r="E12" s="4" t="n">
        <v>46334</v>
      </c>
      <c r="F12" s="12" t="s">
        <v>43</v>
      </c>
      <c r="G12" s="12" t="s">
        <v>44</v>
      </c>
      <c r="H12" s="12" t="s">
        <v>42</v>
      </c>
      <c r="I12" s="13" t="n">
        <v>30</v>
      </c>
      <c r="J12" s="4" t="n">
        <v>46329</v>
      </c>
      <c r="K12" s="9" t="n">
        <f aca="false">IF(O12="","",IF(P12&lt;&gt;0,NA(),IF(D12="未確認","",E12-期限の確認!$B$3)))</f>
        <v>8</v>
      </c>
      <c r="L12" s="1" t="str">
        <f aca="false">IF(O12="","",IF(P12&lt;&gt;0,NA(),IF(D12="未確認","期限日未確認",IF(K12&lt;0,"期限超過",IF(K12=0,"期限当日",IF(K12&lt;=期限の確認!$E$3,"注意期間内","注意期間外"))))))</f>
        <v>注意期間外</v>
      </c>
      <c r="M12" s="1" t="n">
        <f aca="false">IF(O12="","",IF(P12&lt;&gt;0,NA(),IF(OR(C12="未確認",D12="未確認",F12&lt;&gt;"未開封",G12&lt;&gt;"適合",H12="未確認"),1,0)))</f>
        <v>0</v>
      </c>
      <c r="N12" s="1" t="n">
        <f aca="false">IF(O12="","",IF(P12&lt;&gt;0,NA(),IF(OR(F12="開封済",G12="不適合"),1,0)))</f>
        <v>0</v>
      </c>
      <c r="O12" s="1" t="str">
        <f aca="false">IF(COUNTA(A12:J12)=0,"",IF(NOT(AND(ISTEXT(A12),LEN(A12)=8,EXACT(LEFT(A12,4),"LOT-"),ISNUMBER(FIND(MID(A12,5,1)&amp;"x","0x1x2x3x4x5x6x7x8x9x")),ISNUMBER(FIND(MID(A12,6,1)&amp;"x","0x1x2x3x4x5x6x7x8x9x")),ISNUMBER(FIND(MID(A12,7,1)&amp;"x","0x1x2x3x4x5x6x7x8x9x")),ISNUMBER(FIND(MID(A12,8,1)&amp;"x","0x1x2x3x4x5x6x7x8x9x")))),"管理IDはLOT-と半角数字4桁",IF(COUNTIFS($A$8:$A$57,A12)&gt;1,"管理IDが重複",IF(NOT(AND(ISTEXT(B12),LEN(B12)=8,EXACT(LEFT(B12,4),"SKU-"),ISNUMBER(FIND(MID(B12,5,1)&amp;"x","0x1x2x3x4x5x6x7x8x9x")),ISNUMBER(FIND(MID(B12,6,1)&amp;"x","0x1x2x3x4x5x6x7x8x9x")),ISNUMBER(FIND(MID(B12,7,1)&amp;"x","0x1x2x3x4x5x6x7x8x9x")),ISNUMBER(FIND(MID(B12,8,1)&amp;"x","0x1x2x3x4x5x6x7x8x9x")))),"品目IDはSKU-と半角数字4桁",IF(NOT(OR(C12="賞味期限",C12="消費期限",C12="その他期限",C12="未確認")),"期限種類を確認",IF(NOT(OR(D12="確認済",D12="未確認")),"期限日区分を確認",IF(AND(D12="確認済",NOT(IF(ISNUMBER(E12),AND(E12&gt;=43831,E12&lt;=73050,E12=INT(E12)),FALSE()))),"確認済期限日は2020〜2099年/時刻なしで必須",IF(AND(D12="未確認",COUNTA(E12)&gt;0),"未確認期限日は空欄",IF(NOT(OR(F12="未開封",F12="開封済",F12="未確認")),"開封状態を確認",IF(NOT(OR(G12="適合",G12="不適合",G12="未確認")),"保存条件を確認",IF(NOT(OR(H12="確認済",H12="未確認")),"在庫区分を確認",IF(AND(H12="確認済",NOT(IF(ISNUMBER(I12),AND(I12&gt;=0,I12&lt;=1000000,I12=INT(I12)),FALSE()))),"確認済数量は0〜100万個の整数で必須",IF(AND(H12="未確認",COUNTA(I12)&gt;0),"未確認数量は空欄",IF(NOT(IF(ISNUMBER(J12),AND(J12&gt;=43831,J12&lt;=73050,J12=INT(J12)),FALSE())),"確認日は2020〜2099年/時刻なしで必須",IF(J12&gt;期限の確認!$H$3,"確認日は確認基準日以下","確認済み")))))))))))))))</f>
        <v>確認済み</v>
      </c>
      <c r="P12" s="1" t="n">
        <f aca="false">IF(O12="","",IF(O12="確認済み",0,1))</f>
        <v>0</v>
      </c>
      <c r="Q12" s="1" t="n">
        <f aca="false">IF(COUNTA(A12:J12)=0,IF(AND(O12="",P12="",K12="",L12="",M12="",N12=""),0,1),IF(NOT(AND(ISTEXT(O12),O12=IF(COUNTA(A12:J12)=0,"",IF(NOT(AND(ISTEXT(A12),LEN(A12)=8,EXACT(LEFT(A12,4),"LOT-"),ISNUMBER(FIND(MID(A12,5,1)&amp;"x","0x1x2x3x4x5x6x7x8x9x")),ISNUMBER(FIND(MID(A12,6,1)&amp;"x","0x1x2x3x4x5x6x7x8x9x")),ISNUMBER(FIND(MID(A12,7,1)&amp;"x","0x1x2x3x4x5x6x7x8x9x")),ISNUMBER(FIND(MID(A12,8,1)&amp;"x","0x1x2x3x4x5x6x7x8x9x")))),"管理IDはLOT-と半角数字4桁",IF(COUNTIFS($A$8:$A$57,A12)&gt;1,"管理IDが重複",IF(NOT(AND(ISTEXT(B12),LEN(B12)=8,EXACT(LEFT(B12,4),"SKU-"),ISNUMBER(FIND(MID(B12,5,1)&amp;"x","0x1x2x3x4x5x6x7x8x9x")),ISNUMBER(FIND(MID(B12,6,1)&amp;"x","0x1x2x3x4x5x6x7x8x9x")),ISNUMBER(FIND(MID(B12,7,1)&amp;"x","0x1x2x3x4x5x6x7x8x9x")),ISNUMBER(FIND(MID(B12,8,1)&amp;"x","0x1x2x3x4x5x6x7x8x9x")))),"品目IDはSKU-と半角数字4桁",IF(NOT(OR(C12="賞味期限",C12="消費期限",C12="その他期限",C12="未確認")),"期限種類を確認",IF(NOT(OR(D12="確認済",D12="未確認")),"期限日区分を確認",IF(AND(D12="確認済",NOT(IF(ISNUMBER(E12),AND(E12&gt;=43831,E12&lt;=73050,E12=INT(E12)),FALSE()))),"確認済期限日は2020〜2099年/時刻なしで必須",IF(AND(D12="未確認",COUNTA(E12)&gt;0),"未確認期限日は空欄",IF(NOT(OR(F12="未開封",F12="開封済",F12="未確認")),"開封状態を確認",IF(NOT(OR(G12="適合",G12="不適合",G12="未確認")),"保存条件を確認",IF(NOT(OR(H12="確認済",H12="未確認")),"在庫区分を確認",IF(AND(H12="確認済",NOT(IF(ISNUMBER(I12),AND(I12&gt;=0,I12&lt;=1000000,I12=INT(I12)),FALSE()))),"確認済数量は0〜100万個の整数で必須",IF(AND(H12="未確認",COUNTA(I12)&gt;0),"未確認数量は空欄",IF(NOT(IF(ISNUMBER(J12),AND(J12&gt;=43831,J12&lt;=73050,J12=INT(J12)),FALSE())),"確認日は2020〜2099年/時刻なしで必須",IF(J12&gt;期限の確認!$H$3,"確認日は確認基準日以下","確認済み"))))))))))))))),ISNUMBER(P12),P12=IF(O12="確認済み",0,1))),1,IF(P12&lt;&gt;0,0,IF(AND(IF(D12="未確認",ISTEXT(K12),ISNUMBER(K12)),K12=IF(D12="未確認","",E12-期限の確認!$B$3),ISTEXT(L12),L12=IF(D12="未確認","期限日未確認",IF(K12&lt;0,"期限超過",IF(K12=0,"期限当日",IF(K12&lt;=期限の確認!$E$3,"注意期間内","注意期間外")))),ISNUMBER(M12),M12=IF(OR(C12="未確認",D12="未確認",F12&lt;&gt;"未開封",G12&lt;&gt;"適合",H12="未確認"),1,0),ISNUMBER(N12),N12=IF(OR(F12="開封済",G12="不適合"),1,0)),0,1))))</f>
        <v>0</v>
      </c>
    </row>
    <row r="13" customFormat="false" ht="32" hidden="false" customHeight="true" outlineLevel="0" collapsed="false">
      <c r="A13" s="11" t="s">
        <v>54</v>
      </c>
      <c r="B13" s="11" t="s">
        <v>55</v>
      </c>
      <c r="C13" s="12" t="s">
        <v>41</v>
      </c>
      <c r="D13" s="12" t="s">
        <v>56</v>
      </c>
      <c r="E13" s="4"/>
      <c r="F13" s="12" t="s">
        <v>43</v>
      </c>
      <c r="G13" s="12" t="s">
        <v>44</v>
      </c>
      <c r="H13" s="12" t="s">
        <v>42</v>
      </c>
      <c r="I13" s="13" t="n">
        <v>2</v>
      </c>
      <c r="J13" s="4" t="n">
        <v>46329</v>
      </c>
      <c r="K13" s="9" t="str">
        <f aca="false">IF(O13="","",IF(P13&lt;&gt;0,NA(),IF(D13="未確認","",E13-期限の確認!$B$3)))</f>
        <v/>
      </c>
      <c r="L13" s="1" t="str">
        <f aca="false">IF(O13="","",IF(P13&lt;&gt;0,NA(),IF(D13="未確認","期限日未確認",IF(K13&lt;0,"期限超過",IF(K13=0,"期限当日",IF(K13&lt;=期限の確認!$E$3,"注意期間内","注意期間外"))))))</f>
        <v>期限日未確認</v>
      </c>
      <c r="M13" s="1" t="n">
        <f aca="false">IF(O13="","",IF(P13&lt;&gt;0,NA(),IF(OR(C13="未確認",D13="未確認",F13&lt;&gt;"未開封",G13&lt;&gt;"適合",H13="未確認"),1,0)))</f>
        <v>1</v>
      </c>
      <c r="N13" s="1" t="n">
        <f aca="false">IF(O13="","",IF(P13&lt;&gt;0,NA(),IF(OR(F13="開封済",G13="不適合"),1,0)))</f>
        <v>0</v>
      </c>
      <c r="O13" s="1" t="str">
        <f aca="false">IF(COUNTA(A13:J13)=0,"",IF(NOT(AND(ISTEXT(A13),LEN(A13)=8,EXACT(LEFT(A13,4),"LOT-"),ISNUMBER(FIND(MID(A13,5,1)&amp;"x","0x1x2x3x4x5x6x7x8x9x")),ISNUMBER(FIND(MID(A13,6,1)&amp;"x","0x1x2x3x4x5x6x7x8x9x")),ISNUMBER(FIND(MID(A13,7,1)&amp;"x","0x1x2x3x4x5x6x7x8x9x")),ISNUMBER(FIND(MID(A13,8,1)&amp;"x","0x1x2x3x4x5x6x7x8x9x")))),"管理IDはLOT-と半角数字4桁",IF(COUNTIFS($A$8:$A$57,A13)&gt;1,"管理IDが重複",IF(NOT(AND(ISTEXT(B13),LEN(B13)=8,EXACT(LEFT(B13,4),"SKU-"),ISNUMBER(FIND(MID(B13,5,1)&amp;"x","0x1x2x3x4x5x6x7x8x9x")),ISNUMBER(FIND(MID(B13,6,1)&amp;"x","0x1x2x3x4x5x6x7x8x9x")),ISNUMBER(FIND(MID(B13,7,1)&amp;"x","0x1x2x3x4x5x6x7x8x9x")),ISNUMBER(FIND(MID(B13,8,1)&amp;"x","0x1x2x3x4x5x6x7x8x9x")))),"品目IDはSKU-と半角数字4桁",IF(NOT(OR(C13="賞味期限",C13="消費期限",C13="その他期限",C13="未確認")),"期限種類を確認",IF(NOT(OR(D13="確認済",D13="未確認")),"期限日区分を確認",IF(AND(D13="確認済",NOT(IF(ISNUMBER(E13),AND(E13&gt;=43831,E13&lt;=73050,E13=INT(E13)),FALSE()))),"確認済期限日は2020〜2099年/時刻なしで必須",IF(AND(D13="未確認",COUNTA(E13)&gt;0),"未確認期限日は空欄",IF(NOT(OR(F13="未開封",F13="開封済",F13="未確認")),"開封状態を確認",IF(NOT(OR(G13="適合",G13="不適合",G13="未確認")),"保存条件を確認",IF(NOT(OR(H13="確認済",H13="未確認")),"在庫区分を確認",IF(AND(H13="確認済",NOT(IF(ISNUMBER(I13),AND(I13&gt;=0,I13&lt;=1000000,I13=INT(I13)),FALSE()))),"確認済数量は0〜100万個の整数で必須",IF(AND(H13="未確認",COUNTA(I13)&gt;0),"未確認数量は空欄",IF(NOT(IF(ISNUMBER(J13),AND(J13&gt;=43831,J13&lt;=73050,J13=INT(J13)),FALSE())),"確認日は2020〜2099年/時刻なしで必須",IF(J13&gt;期限の確認!$H$3,"確認日は確認基準日以下","確認済み")))))))))))))))</f>
        <v>確認済み</v>
      </c>
      <c r="P13" s="1" t="n">
        <f aca="false">IF(O13="","",IF(O13="確認済み",0,1))</f>
        <v>0</v>
      </c>
      <c r="Q13" s="1" t="n">
        <f aca="false">IF(COUNTA(A13:J13)=0,IF(AND(O13="",P13="",K13="",L13="",M13="",N13=""),0,1),IF(NOT(AND(ISTEXT(O13),O13=IF(COUNTA(A13:J13)=0,"",IF(NOT(AND(ISTEXT(A13),LEN(A13)=8,EXACT(LEFT(A13,4),"LOT-"),ISNUMBER(FIND(MID(A13,5,1)&amp;"x","0x1x2x3x4x5x6x7x8x9x")),ISNUMBER(FIND(MID(A13,6,1)&amp;"x","0x1x2x3x4x5x6x7x8x9x")),ISNUMBER(FIND(MID(A13,7,1)&amp;"x","0x1x2x3x4x5x6x7x8x9x")),ISNUMBER(FIND(MID(A13,8,1)&amp;"x","0x1x2x3x4x5x6x7x8x9x")))),"管理IDはLOT-と半角数字4桁",IF(COUNTIFS($A$8:$A$57,A13)&gt;1,"管理IDが重複",IF(NOT(AND(ISTEXT(B13),LEN(B13)=8,EXACT(LEFT(B13,4),"SKU-"),ISNUMBER(FIND(MID(B13,5,1)&amp;"x","0x1x2x3x4x5x6x7x8x9x")),ISNUMBER(FIND(MID(B13,6,1)&amp;"x","0x1x2x3x4x5x6x7x8x9x")),ISNUMBER(FIND(MID(B13,7,1)&amp;"x","0x1x2x3x4x5x6x7x8x9x")),ISNUMBER(FIND(MID(B13,8,1)&amp;"x","0x1x2x3x4x5x6x7x8x9x")))),"品目IDはSKU-と半角数字4桁",IF(NOT(OR(C13="賞味期限",C13="消費期限",C13="その他期限",C13="未確認")),"期限種類を確認",IF(NOT(OR(D13="確認済",D13="未確認")),"期限日区分を確認",IF(AND(D13="確認済",NOT(IF(ISNUMBER(E13),AND(E13&gt;=43831,E13&lt;=73050,E13=INT(E13)),FALSE()))),"確認済期限日は2020〜2099年/時刻なしで必須",IF(AND(D13="未確認",COUNTA(E13)&gt;0),"未確認期限日は空欄",IF(NOT(OR(F13="未開封",F13="開封済",F13="未確認")),"開封状態を確認",IF(NOT(OR(G13="適合",G13="不適合",G13="未確認")),"保存条件を確認",IF(NOT(OR(H13="確認済",H13="未確認")),"在庫区分を確認",IF(AND(H13="確認済",NOT(IF(ISNUMBER(I13),AND(I13&gt;=0,I13&lt;=1000000,I13=INT(I13)),FALSE()))),"確認済数量は0〜100万個の整数で必須",IF(AND(H13="未確認",COUNTA(I13)&gt;0),"未確認数量は空欄",IF(NOT(IF(ISNUMBER(J13),AND(J13&gt;=43831,J13&lt;=73050,J13=INT(J13)),FALSE())),"確認日は2020〜2099年/時刻なしで必須",IF(J13&gt;期限の確認!$H$3,"確認日は確認基準日以下","確認済み"))))))))))))))),ISNUMBER(P13),P13=IF(O13="確認済み",0,1))),1,IF(P13&lt;&gt;0,0,IF(AND(IF(D13="未確認",ISTEXT(K13),ISNUMBER(K13)),K13=IF(D13="未確認","",E13-期限の確認!$B$3),ISTEXT(L13),L13=IF(D13="未確認","期限日未確認",IF(K13&lt;0,"期限超過",IF(K13=0,"期限当日",IF(K13&lt;=期限の確認!$E$3,"注意期間内","注意期間外")))),ISNUMBER(M13),M13=IF(OR(C13="未確認",D13="未確認",F13&lt;&gt;"未開封",G13&lt;&gt;"適合",H13="未確認"),1,0),ISNUMBER(N13),N13=IF(OR(F13="開封済",G13="不適合"),1,0)),0,1))))</f>
        <v>0</v>
      </c>
    </row>
    <row r="14" customFormat="false" ht="32" hidden="false" customHeight="true" outlineLevel="0" collapsed="false">
      <c r="A14" s="11" t="s">
        <v>57</v>
      </c>
      <c r="B14" s="11" t="s">
        <v>58</v>
      </c>
      <c r="C14" s="12" t="s">
        <v>46</v>
      </c>
      <c r="D14" s="12" t="s">
        <v>42</v>
      </c>
      <c r="E14" s="4" t="n">
        <v>46356</v>
      </c>
      <c r="F14" s="12" t="s">
        <v>59</v>
      </c>
      <c r="G14" s="12" t="s">
        <v>44</v>
      </c>
      <c r="H14" s="12" t="s">
        <v>42</v>
      </c>
      <c r="I14" s="13" t="n">
        <v>3</v>
      </c>
      <c r="J14" s="4" t="n">
        <v>46330</v>
      </c>
      <c r="K14" s="9" t="n">
        <f aca="false">IF(O14="","",IF(P14&lt;&gt;0,NA(),IF(D14="未確認","",E14-期限の確認!$B$3)))</f>
        <v>30</v>
      </c>
      <c r="L14" s="1" t="str">
        <f aca="false">IF(O14="","",IF(P14&lt;&gt;0,NA(),IF(D14="未確認","期限日未確認",IF(K14&lt;0,"期限超過",IF(K14=0,"期限当日",IF(K14&lt;=期限の確認!$E$3,"注意期間内","注意期間外"))))))</f>
        <v>注意期間外</v>
      </c>
      <c r="M14" s="1" t="n">
        <f aca="false">IF(O14="","",IF(P14&lt;&gt;0,NA(),IF(OR(C14="未確認",D14="未確認",F14&lt;&gt;"未開封",G14&lt;&gt;"適合",H14="未確認"),1,0)))</f>
        <v>1</v>
      </c>
      <c r="N14" s="1" t="n">
        <f aca="false">IF(O14="","",IF(P14&lt;&gt;0,NA(),IF(OR(F14="開封済",G14="不適合"),1,0)))</f>
        <v>1</v>
      </c>
      <c r="O14" s="1" t="str">
        <f aca="false">IF(COUNTA(A14:J14)=0,"",IF(NOT(AND(ISTEXT(A14),LEN(A14)=8,EXACT(LEFT(A14,4),"LOT-"),ISNUMBER(FIND(MID(A14,5,1)&amp;"x","0x1x2x3x4x5x6x7x8x9x")),ISNUMBER(FIND(MID(A14,6,1)&amp;"x","0x1x2x3x4x5x6x7x8x9x")),ISNUMBER(FIND(MID(A14,7,1)&amp;"x","0x1x2x3x4x5x6x7x8x9x")),ISNUMBER(FIND(MID(A14,8,1)&amp;"x","0x1x2x3x4x5x6x7x8x9x")))),"管理IDはLOT-と半角数字4桁",IF(COUNTIFS($A$8:$A$57,A14)&gt;1,"管理IDが重複",IF(NOT(AND(ISTEXT(B14),LEN(B14)=8,EXACT(LEFT(B14,4),"SKU-"),ISNUMBER(FIND(MID(B14,5,1)&amp;"x","0x1x2x3x4x5x6x7x8x9x")),ISNUMBER(FIND(MID(B14,6,1)&amp;"x","0x1x2x3x4x5x6x7x8x9x")),ISNUMBER(FIND(MID(B14,7,1)&amp;"x","0x1x2x3x4x5x6x7x8x9x")),ISNUMBER(FIND(MID(B14,8,1)&amp;"x","0x1x2x3x4x5x6x7x8x9x")))),"品目IDはSKU-と半角数字4桁",IF(NOT(OR(C14="賞味期限",C14="消費期限",C14="その他期限",C14="未確認")),"期限種類を確認",IF(NOT(OR(D14="確認済",D14="未確認")),"期限日区分を確認",IF(AND(D14="確認済",NOT(IF(ISNUMBER(E14),AND(E14&gt;=43831,E14&lt;=73050,E14=INT(E14)),FALSE()))),"確認済期限日は2020〜2099年/時刻なしで必須",IF(AND(D14="未確認",COUNTA(E14)&gt;0),"未確認期限日は空欄",IF(NOT(OR(F14="未開封",F14="開封済",F14="未確認")),"開封状態を確認",IF(NOT(OR(G14="適合",G14="不適合",G14="未確認")),"保存条件を確認",IF(NOT(OR(H14="確認済",H14="未確認")),"在庫区分を確認",IF(AND(H14="確認済",NOT(IF(ISNUMBER(I14),AND(I14&gt;=0,I14&lt;=1000000,I14=INT(I14)),FALSE()))),"確認済数量は0〜100万個の整数で必須",IF(AND(H14="未確認",COUNTA(I14)&gt;0),"未確認数量は空欄",IF(NOT(IF(ISNUMBER(J14),AND(J14&gt;=43831,J14&lt;=73050,J14=INT(J14)),FALSE())),"確認日は2020〜2099年/時刻なしで必須",IF(J14&gt;期限の確認!$H$3,"確認日は確認基準日以下","確認済み")))))))))))))))</f>
        <v>確認済み</v>
      </c>
      <c r="P14" s="1" t="n">
        <f aca="false">IF(O14="","",IF(O14="確認済み",0,1))</f>
        <v>0</v>
      </c>
      <c r="Q14" s="1" t="n">
        <f aca="false">IF(COUNTA(A14:J14)=0,IF(AND(O14="",P14="",K14="",L14="",M14="",N14=""),0,1),IF(NOT(AND(ISTEXT(O14),O14=IF(COUNTA(A14:J14)=0,"",IF(NOT(AND(ISTEXT(A14),LEN(A14)=8,EXACT(LEFT(A14,4),"LOT-"),ISNUMBER(FIND(MID(A14,5,1)&amp;"x","0x1x2x3x4x5x6x7x8x9x")),ISNUMBER(FIND(MID(A14,6,1)&amp;"x","0x1x2x3x4x5x6x7x8x9x")),ISNUMBER(FIND(MID(A14,7,1)&amp;"x","0x1x2x3x4x5x6x7x8x9x")),ISNUMBER(FIND(MID(A14,8,1)&amp;"x","0x1x2x3x4x5x6x7x8x9x")))),"管理IDはLOT-と半角数字4桁",IF(COUNTIFS($A$8:$A$57,A14)&gt;1,"管理IDが重複",IF(NOT(AND(ISTEXT(B14),LEN(B14)=8,EXACT(LEFT(B14,4),"SKU-"),ISNUMBER(FIND(MID(B14,5,1)&amp;"x","0x1x2x3x4x5x6x7x8x9x")),ISNUMBER(FIND(MID(B14,6,1)&amp;"x","0x1x2x3x4x5x6x7x8x9x")),ISNUMBER(FIND(MID(B14,7,1)&amp;"x","0x1x2x3x4x5x6x7x8x9x")),ISNUMBER(FIND(MID(B14,8,1)&amp;"x","0x1x2x3x4x5x6x7x8x9x")))),"品目IDはSKU-と半角数字4桁",IF(NOT(OR(C14="賞味期限",C14="消費期限",C14="その他期限",C14="未確認")),"期限種類を確認",IF(NOT(OR(D14="確認済",D14="未確認")),"期限日区分を確認",IF(AND(D14="確認済",NOT(IF(ISNUMBER(E14),AND(E14&gt;=43831,E14&lt;=73050,E14=INT(E14)),FALSE()))),"確認済期限日は2020〜2099年/時刻なしで必須",IF(AND(D14="未確認",COUNTA(E14)&gt;0),"未確認期限日は空欄",IF(NOT(OR(F14="未開封",F14="開封済",F14="未確認")),"開封状態を確認",IF(NOT(OR(G14="適合",G14="不適合",G14="未確認")),"保存条件を確認",IF(NOT(OR(H14="確認済",H14="未確認")),"在庫区分を確認",IF(AND(H14="確認済",NOT(IF(ISNUMBER(I14),AND(I14&gt;=0,I14&lt;=1000000,I14=INT(I14)),FALSE()))),"確認済数量は0〜100万個の整数で必須",IF(AND(H14="未確認",COUNTA(I14)&gt;0),"未確認数量は空欄",IF(NOT(IF(ISNUMBER(J14),AND(J14&gt;=43831,J14&lt;=73050,J14=INT(J14)),FALSE())),"確認日は2020〜2099年/時刻なしで必須",IF(J14&gt;期限の確認!$H$3,"確認日は確認基準日以下","確認済み"))))))))))))))),ISNUMBER(P14),P14=IF(O14="確認済み",0,1))),1,IF(P14&lt;&gt;0,0,IF(AND(IF(D14="未確認",ISTEXT(K14),ISNUMBER(K14)),K14=IF(D14="未確認","",E14-期限の確認!$B$3),ISTEXT(L14),L14=IF(D14="未確認","期限日未確認",IF(K14&lt;0,"期限超過",IF(K14=0,"期限当日",IF(K14&lt;=期限の確認!$E$3,"注意期間内","注意期間外")))),ISNUMBER(M14),M14=IF(OR(C14="未確認",D14="未確認",F14&lt;&gt;"未開封",G14&lt;&gt;"適合",H14="未確認"),1,0),ISNUMBER(N14),N14=IF(OR(F14="開封済",G14="不適合"),1,0)),0,1))))</f>
        <v>0</v>
      </c>
    </row>
    <row r="15" customFormat="false" ht="32" hidden="false" customHeight="true" outlineLevel="0" collapsed="false">
      <c r="A15" s="11" t="s">
        <v>60</v>
      </c>
      <c r="B15" s="11" t="s">
        <v>61</v>
      </c>
      <c r="C15" s="12" t="s">
        <v>46</v>
      </c>
      <c r="D15" s="12" t="s">
        <v>42</v>
      </c>
      <c r="E15" s="4" t="n">
        <v>46356</v>
      </c>
      <c r="F15" s="12" t="s">
        <v>43</v>
      </c>
      <c r="G15" s="12" t="s">
        <v>62</v>
      </c>
      <c r="H15" s="12" t="s">
        <v>42</v>
      </c>
      <c r="I15" s="13" t="n">
        <v>4</v>
      </c>
      <c r="J15" s="4" t="n">
        <v>46330</v>
      </c>
      <c r="K15" s="9" t="n">
        <f aca="false">IF(O15="","",IF(P15&lt;&gt;0,NA(),IF(D15="未確認","",E15-期限の確認!$B$3)))</f>
        <v>30</v>
      </c>
      <c r="L15" s="1" t="str">
        <f aca="false">IF(O15="","",IF(P15&lt;&gt;0,NA(),IF(D15="未確認","期限日未確認",IF(K15&lt;0,"期限超過",IF(K15=0,"期限当日",IF(K15&lt;=期限の確認!$E$3,"注意期間内","注意期間外"))))))</f>
        <v>注意期間外</v>
      </c>
      <c r="M15" s="1" t="n">
        <f aca="false">IF(O15="","",IF(P15&lt;&gt;0,NA(),IF(OR(C15="未確認",D15="未確認",F15&lt;&gt;"未開封",G15&lt;&gt;"適合",H15="未確認"),1,0)))</f>
        <v>1</v>
      </c>
      <c r="N15" s="1" t="n">
        <f aca="false">IF(O15="","",IF(P15&lt;&gt;0,NA(),IF(OR(F15="開封済",G15="不適合"),1,0)))</f>
        <v>1</v>
      </c>
      <c r="O15" s="1" t="str">
        <f aca="false">IF(COUNTA(A15:J15)=0,"",IF(NOT(AND(ISTEXT(A15),LEN(A15)=8,EXACT(LEFT(A15,4),"LOT-"),ISNUMBER(FIND(MID(A15,5,1)&amp;"x","0x1x2x3x4x5x6x7x8x9x")),ISNUMBER(FIND(MID(A15,6,1)&amp;"x","0x1x2x3x4x5x6x7x8x9x")),ISNUMBER(FIND(MID(A15,7,1)&amp;"x","0x1x2x3x4x5x6x7x8x9x")),ISNUMBER(FIND(MID(A15,8,1)&amp;"x","0x1x2x3x4x5x6x7x8x9x")))),"管理IDはLOT-と半角数字4桁",IF(COUNTIFS($A$8:$A$57,A15)&gt;1,"管理IDが重複",IF(NOT(AND(ISTEXT(B15),LEN(B15)=8,EXACT(LEFT(B15,4),"SKU-"),ISNUMBER(FIND(MID(B15,5,1)&amp;"x","0x1x2x3x4x5x6x7x8x9x")),ISNUMBER(FIND(MID(B15,6,1)&amp;"x","0x1x2x3x4x5x6x7x8x9x")),ISNUMBER(FIND(MID(B15,7,1)&amp;"x","0x1x2x3x4x5x6x7x8x9x")),ISNUMBER(FIND(MID(B15,8,1)&amp;"x","0x1x2x3x4x5x6x7x8x9x")))),"品目IDはSKU-と半角数字4桁",IF(NOT(OR(C15="賞味期限",C15="消費期限",C15="その他期限",C15="未確認")),"期限種類を確認",IF(NOT(OR(D15="確認済",D15="未確認")),"期限日区分を確認",IF(AND(D15="確認済",NOT(IF(ISNUMBER(E15),AND(E15&gt;=43831,E15&lt;=73050,E15=INT(E15)),FALSE()))),"確認済期限日は2020〜2099年/時刻なしで必須",IF(AND(D15="未確認",COUNTA(E15)&gt;0),"未確認期限日は空欄",IF(NOT(OR(F15="未開封",F15="開封済",F15="未確認")),"開封状態を確認",IF(NOT(OR(G15="適合",G15="不適合",G15="未確認")),"保存条件を確認",IF(NOT(OR(H15="確認済",H15="未確認")),"在庫区分を確認",IF(AND(H15="確認済",NOT(IF(ISNUMBER(I15),AND(I15&gt;=0,I15&lt;=1000000,I15=INT(I15)),FALSE()))),"確認済数量は0〜100万個の整数で必須",IF(AND(H15="未確認",COUNTA(I15)&gt;0),"未確認数量は空欄",IF(NOT(IF(ISNUMBER(J15),AND(J15&gt;=43831,J15&lt;=73050,J15=INT(J15)),FALSE())),"確認日は2020〜2099年/時刻なしで必須",IF(J15&gt;期限の確認!$H$3,"確認日は確認基準日以下","確認済み")))))))))))))))</f>
        <v>確認済み</v>
      </c>
      <c r="P15" s="1" t="n">
        <f aca="false">IF(O15="","",IF(O15="確認済み",0,1))</f>
        <v>0</v>
      </c>
      <c r="Q15" s="1" t="n">
        <f aca="false">IF(COUNTA(A15:J15)=0,IF(AND(O15="",P15="",K15="",L15="",M15="",N15=""),0,1),IF(NOT(AND(ISTEXT(O15),O15=IF(COUNTA(A15:J15)=0,"",IF(NOT(AND(ISTEXT(A15),LEN(A15)=8,EXACT(LEFT(A15,4),"LOT-"),ISNUMBER(FIND(MID(A15,5,1)&amp;"x","0x1x2x3x4x5x6x7x8x9x")),ISNUMBER(FIND(MID(A15,6,1)&amp;"x","0x1x2x3x4x5x6x7x8x9x")),ISNUMBER(FIND(MID(A15,7,1)&amp;"x","0x1x2x3x4x5x6x7x8x9x")),ISNUMBER(FIND(MID(A15,8,1)&amp;"x","0x1x2x3x4x5x6x7x8x9x")))),"管理IDはLOT-と半角数字4桁",IF(COUNTIFS($A$8:$A$57,A15)&gt;1,"管理IDが重複",IF(NOT(AND(ISTEXT(B15),LEN(B15)=8,EXACT(LEFT(B15,4),"SKU-"),ISNUMBER(FIND(MID(B15,5,1)&amp;"x","0x1x2x3x4x5x6x7x8x9x")),ISNUMBER(FIND(MID(B15,6,1)&amp;"x","0x1x2x3x4x5x6x7x8x9x")),ISNUMBER(FIND(MID(B15,7,1)&amp;"x","0x1x2x3x4x5x6x7x8x9x")),ISNUMBER(FIND(MID(B15,8,1)&amp;"x","0x1x2x3x4x5x6x7x8x9x")))),"品目IDはSKU-と半角数字4桁",IF(NOT(OR(C15="賞味期限",C15="消費期限",C15="その他期限",C15="未確認")),"期限種類を確認",IF(NOT(OR(D15="確認済",D15="未確認")),"期限日区分を確認",IF(AND(D15="確認済",NOT(IF(ISNUMBER(E15),AND(E15&gt;=43831,E15&lt;=73050,E15=INT(E15)),FALSE()))),"確認済期限日は2020〜2099年/時刻なしで必須",IF(AND(D15="未確認",COUNTA(E15)&gt;0),"未確認期限日は空欄",IF(NOT(OR(F15="未開封",F15="開封済",F15="未確認")),"開封状態を確認",IF(NOT(OR(G15="適合",G15="不適合",G15="未確認")),"保存条件を確認",IF(NOT(OR(H15="確認済",H15="未確認")),"在庫区分を確認",IF(AND(H15="確認済",NOT(IF(ISNUMBER(I15),AND(I15&gt;=0,I15&lt;=1000000,I15=INT(I15)),FALSE()))),"確認済数量は0〜100万個の整数で必須",IF(AND(H15="未確認",COUNTA(I15)&gt;0),"未確認数量は空欄",IF(NOT(IF(ISNUMBER(J15),AND(J15&gt;=43831,J15&lt;=73050,J15=INT(J15)),FALSE())),"確認日は2020〜2099年/時刻なしで必須",IF(J15&gt;期限の確認!$H$3,"確認日は確認基準日以下","確認済み"))))))))))))))),ISNUMBER(P15),P15=IF(O15="確認済み",0,1))),1,IF(P15&lt;&gt;0,0,IF(AND(IF(D15="未確認",ISTEXT(K15),ISNUMBER(K15)),K15=IF(D15="未確認","",E15-期限の確認!$B$3),ISTEXT(L15),L15=IF(D15="未確認","期限日未確認",IF(K15&lt;0,"期限超過",IF(K15=0,"期限当日",IF(K15&lt;=期限の確認!$E$3,"注意期間内","注意期間外")))),ISNUMBER(M15),M15=IF(OR(C15="未確認",D15="未確認",F15&lt;&gt;"未開封",G15&lt;&gt;"適合",H15="未確認"),1,0),ISNUMBER(N15),N15=IF(OR(F15="開封済",G15="不適合"),1,0)),0,1))))</f>
        <v>0</v>
      </c>
    </row>
    <row r="16" customFormat="false" ht="32" hidden="false" customHeight="true" outlineLevel="0" collapsed="false">
      <c r="A16" s="11" t="s">
        <v>63</v>
      </c>
      <c r="B16" s="11" t="s">
        <v>64</v>
      </c>
      <c r="C16" s="12" t="s">
        <v>46</v>
      </c>
      <c r="D16" s="12" t="s">
        <v>42</v>
      </c>
      <c r="E16" s="4" t="n">
        <v>46356</v>
      </c>
      <c r="F16" s="12" t="s">
        <v>56</v>
      </c>
      <c r="G16" s="12" t="s">
        <v>44</v>
      </c>
      <c r="H16" s="12" t="s">
        <v>42</v>
      </c>
      <c r="I16" s="13" t="n">
        <v>5</v>
      </c>
      <c r="J16" s="4" t="n">
        <v>46331</v>
      </c>
      <c r="K16" s="9" t="n">
        <f aca="false">IF(O16="","",IF(P16&lt;&gt;0,NA(),IF(D16="未確認","",E16-期限の確認!$B$3)))</f>
        <v>30</v>
      </c>
      <c r="L16" s="1" t="str">
        <f aca="false">IF(O16="","",IF(P16&lt;&gt;0,NA(),IF(D16="未確認","期限日未確認",IF(K16&lt;0,"期限超過",IF(K16=0,"期限当日",IF(K16&lt;=期限の確認!$E$3,"注意期間内","注意期間外"))))))</f>
        <v>注意期間外</v>
      </c>
      <c r="M16" s="1" t="n">
        <f aca="false">IF(O16="","",IF(P16&lt;&gt;0,NA(),IF(OR(C16="未確認",D16="未確認",F16&lt;&gt;"未開封",G16&lt;&gt;"適合",H16="未確認"),1,0)))</f>
        <v>1</v>
      </c>
      <c r="N16" s="1" t="n">
        <f aca="false">IF(O16="","",IF(P16&lt;&gt;0,NA(),IF(OR(F16="開封済",G16="不適合"),1,0)))</f>
        <v>0</v>
      </c>
      <c r="O16" s="1" t="str">
        <f aca="false">IF(COUNTA(A16:J16)=0,"",IF(NOT(AND(ISTEXT(A16),LEN(A16)=8,EXACT(LEFT(A16,4),"LOT-"),ISNUMBER(FIND(MID(A16,5,1)&amp;"x","0x1x2x3x4x5x6x7x8x9x")),ISNUMBER(FIND(MID(A16,6,1)&amp;"x","0x1x2x3x4x5x6x7x8x9x")),ISNUMBER(FIND(MID(A16,7,1)&amp;"x","0x1x2x3x4x5x6x7x8x9x")),ISNUMBER(FIND(MID(A16,8,1)&amp;"x","0x1x2x3x4x5x6x7x8x9x")))),"管理IDはLOT-と半角数字4桁",IF(COUNTIFS($A$8:$A$57,A16)&gt;1,"管理IDが重複",IF(NOT(AND(ISTEXT(B16),LEN(B16)=8,EXACT(LEFT(B16,4),"SKU-"),ISNUMBER(FIND(MID(B16,5,1)&amp;"x","0x1x2x3x4x5x6x7x8x9x")),ISNUMBER(FIND(MID(B16,6,1)&amp;"x","0x1x2x3x4x5x6x7x8x9x")),ISNUMBER(FIND(MID(B16,7,1)&amp;"x","0x1x2x3x4x5x6x7x8x9x")),ISNUMBER(FIND(MID(B16,8,1)&amp;"x","0x1x2x3x4x5x6x7x8x9x")))),"品目IDはSKU-と半角数字4桁",IF(NOT(OR(C16="賞味期限",C16="消費期限",C16="その他期限",C16="未確認")),"期限種類を確認",IF(NOT(OR(D16="確認済",D16="未確認")),"期限日区分を確認",IF(AND(D16="確認済",NOT(IF(ISNUMBER(E16),AND(E16&gt;=43831,E16&lt;=73050,E16=INT(E16)),FALSE()))),"確認済期限日は2020〜2099年/時刻なしで必須",IF(AND(D16="未確認",COUNTA(E16)&gt;0),"未確認期限日は空欄",IF(NOT(OR(F16="未開封",F16="開封済",F16="未確認")),"開封状態を確認",IF(NOT(OR(G16="適合",G16="不適合",G16="未確認")),"保存条件を確認",IF(NOT(OR(H16="確認済",H16="未確認")),"在庫区分を確認",IF(AND(H16="確認済",NOT(IF(ISNUMBER(I16),AND(I16&gt;=0,I16&lt;=1000000,I16=INT(I16)),FALSE()))),"確認済数量は0〜100万個の整数で必須",IF(AND(H16="未確認",COUNTA(I16)&gt;0),"未確認数量は空欄",IF(NOT(IF(ISNUMBER(J16),AND(J16&gt;=43831,J16&lt;=73050,J16=INT(J16)),FALSE())),"確認日は2020〜2099年/時刻なしで必須",IF(J16&gt;期限の確認!$H$3,"確認日は確認基準日以下","確認済み")))))))))))))))</f>
        <v>確認済み</v>
      </c>
      <c r="P16" s="1" t="n">
        <f aca="false">IF(O16="","",IF(O16="確認済み",0,1))</f>
        <v>0</v>
      </c>
      <c r="Q16" s="1" t="n">
        <f aca="false">IF(COUNTA(A16:J16)=0,IF(AND(O16="",P16="",K16="",L16="",M16="",N16=""),0,1),IF(NOT(AND(ISTEXT(O16),O16=IF(COUNTA(A16:J16)=0,"",IF(NOT(AND(ISTEXT(A16),LEN(A16)=8,EXACT(LEFT(A16,4),"LOT-"),ISNUMBER(FIND(MID(A16,5,1)&amp;"x","0x1x2x3x4x5x6x7x8x9x")),ISNUMBER(FIND(MID(A16,6,1)&amp;"x","0x1x2x3x4x5x6x7x8x9x")),ISNUMBER(FIND(MID(A16,7,1)&amp;"x","0x1x2x3x4x5x6x7x8x9x")),ISNUMBER(FIND(MID(A16,8,1)&amp;"x","0x1x2x3x4x5x6x7x8x9x")))),"管理IDはLOT-と半角数字4桁",IF(COUNTIFS($A$8:$A$57,A16)&gt;1,"管理IDが重複",IF(NOT(AND(ISTEXT(B16),LEN(B16)=8,EXACT(LEFT(B16,4),"SKU-"),ISNUMBER(FIND(MID(B16,5,1)&amp;"x","0x1x2x3x4x5x6x7x8x9x")),ISNUMBER(FIND(MID(B16,6,1)&amp;"x","0x1x2x3x4x5x6x7x8x9x")),ISNUMBER(FIND(MID(B16,7,1)&amp;"x","0x1x2x3x4x5x6x7x8x9x")),ISNUMBER(FIND(MID(B16,8,1)&amp;"x","0x1x2x3x4x5x6x7x8x9x")))),"品目IDはSKU-と半角数字4桁",IF(NOT(OR(C16="賞味期限",C16="消費期限",C16="その他期限",C16="未確認")),"期限種類を確認",IF(NOT(OR(D16="確認済",D16="未確認")),"期限日区分を確認",IF(AND(D16="確認済",NOT(IF(ISNUMBER(E16),AND(E16&gt;=43831,E16&lt;=73050,E16=INT(E16)),FALSE()))),"確認済期限日は2020〜2099年/時刻なしで必須",IF(AND(D16="未確認",COUNTA(E16)&gt;0),"未確認期限日は空欄",IF(NOT(OR(F16="未開封",F16="開封済",F16="未確認")),"開封状態を確認",IF(NOT(OR(G16="適合",G16="不適合",G16="未確認")),"保存条件を確認",IF(NOT(OR(H16="確認済",H16="未確認")),"在庫区分を確認",IF(AND(H16="確認済",NOT(IF(ISNUMBER(I16),AND(I16&gt;=0,I16&lt;=1000000,I16=INT(I16)),FALSE()))),"確認済数量は0〜100万個の整数で必須",IF(AND(H16="未確認",COUNTA(I16)&gt;0),"未確認数量は空欄",IF(NOT(IF(ISNUMBER(J16),AND(J16&gt;=43831,J16&lt;=73050,J16=INT(J16)),FALSE())),"確認日は2020〜2099年/時刻なしで必須",IF(J16&gt;期限の確認!$H$3,"確認日は確認基準日以下","確認済み"))))))))))))))),ISNUMBER(P16),P16=IF(O16="確認済み",0,1))),1,IF(P16&lt;&gt;0,0,IF(AND(IF(D16="未確認",ISTEXT(K16),ISNUMBER(K16)),K16=IF(D16="未確認","",E16-期限の確認!$B$3),ISTEXT(L16),L16=IF(D16="未確認","期限日未確認",IF(K16&lt;0,"期限超過",IF(K16=0,"期限当日",IF(K16&lt;=期限の確認!$E$3,"注意期間内","注意期間外")))),ISNUMBER(M16),M16=IF(OR(C16="未確認",D16="未確認",F16&lt;&gt;"未開封",G16&lt;&gt;"適合",H16="未確認"),1,0),ISNUMBER(N16),N16=IF(OR(F16="開封済",G16="不適合"),1,0)),0,1))))</f>
        <v>0</v>
      </c>
    </row>
    <row r="17" customFormat="false" ht="32" hidden="false" customHeight="true" outlineLevel="0" collapsed="false">
      <c r="A17" s="11" t="s">
        <v>65</v>
      </c>
      <c r="B17" s="11" t="s">
        <v>66</v>
      </c>
      <c r="C17" s="12" t="s">
        <v>56</v>
      </c>
      <c r="D17" s="12" t="s">
        <v>42</v>
      </c>
      <c r="E17" s="4" t="n">
        <v>46356</v>
      </c>
      <c r="F17" s="12" t="s">
        <v>43</v>
      </c>
      <c r="G17" s="12" t="s">
        <v>44</v>
      </c>
      <c r="H17" s="12" t="s">
        <v>42</v>
      </c>
      <c r="I17" s="13" t="n">
        <v>6</v>
      </c>
      <c r="J17" s="4" t="n">
        <v>46331</v>
      </c>
      <c r="K17" s="9" t="n">
        <f aca="false">IF(O17="","",IF(P17&lt;&gt;0,NA(),IF(D17="未確認","",E17-期限の確認!$B$3)))</f>
        <v>30</v>
      </c>
      <c r="L17" s="1" t="str">
        <f aca="false">IF(O17="","",IF(P17&lt;&gt;0,NA(),IF(D17="未確認","期限日未確認",IF(K17&lt;0,"期限超過",IF(K17=0,"期限当日",IF(K17&lt;=期限の確認!$E$3,"注意期間内","注意期間外"))))))</f>
        <v>注意期間外</v>
      </c>
      <c r="M17" s="1" t="n">
        <f aca="false">IF(O17="","",IF(P17&lt;&gt;0,NA(),IF(OR(C17="未確認",D17="未確認",F17&lt;&gt;"未開封",G17&lt;&gt;"適合",H17="未確認"),1,0)))</f>
        <v>1</v>
      </c>
      <c r="N17" s="1" t="n">
        <f aca="false">IF(O17="","",IF(P17&lt;&gt;0,NA(),IF(OR(F17="開封済",G17="不適合"),1,0)))</f>
        <v>0</v>
      </c>
      <c r="O17" s="1" t="str">
        <f aca="false">IF(COUNTA(A17:J17)=0,"",IF(NOT(AND(ISTEXT(A17),LEN(A17)=8,EXACT(LEFT(A17,4),"LOT-"),ISNUMBER(FIND(MID(A17,5,1)&amp;"x","0x1x2x3x4x5x6x7x8x9x")),ISNUMBER(FIND(MID(A17,6,1)&amp;"x","0x1x2x3x4x5x6x7x8x9x")),ISNUMBER(FIND(MID(A17,7,1)&amp;"x","0x1x2x3x4x5x6x7x8x9x")),ISNUMBER(FIND(MID(A17,8,1)&amp;"x","0x1x2x3x4x5x6x7x8x9x")))),"管理IDはLOT-と半角数字4桁",IF(COUNTIFS($A$8:$A$57,A17)&gt;1,"管理IDが重複",IF(NOT(AND(ISTEXT(B17),LEN(B17)=8,EXACT(LEFT(B17,4),"SKU-"),ISNUMBER(FIND(MID(B17,5,1)&amp;"x","0x1x2x3x4x5x6x7x8x9x")),ISNUMBER(FIND(MID(B17,6,1)&amp;"x","0x1x2x3x4x5x6x7x8x9x")),ISNUMBER(FIND(MID(B17,7,1)&amp;"x","0x1x2x3x4x5x6x7x8x9x")),ISNUMBER(FIND(MID(B17,8,1)&amp;"x","0x1x2x3x4x5x6x7x8x9x")))),"品目IDはSKU-と半角数字4桁",IF(NOT(OR(C17="賞味期限",C17="消費期限",C17="その他期限",C17="未確認")),"期限種類を確認",IF(NOT(OR(D17="確認済",D17="未確認")),"期限日区分を確認",IF(AND(D17="確認済",NOT(IF(ISNUMBER(E17),AND(E17&gt;=43831,E17&lt;=73050,E17=INT(E17)),FALSE()))),"確認済期限日は2020〜2099年/時刻なしで必須",IF(AND(D17="未確認",COUNTA(E17)&gt;0),"未確認期限日は空欄",IF(NOT(OR(F17="未開封",F17="開封済",F17="未確認")),"開封状態を確認",IF(NOT(OR(G17="適合",G17="不適合",G17="未確認")),"保存条件を確認",IF(NOT(OR(H17="確認済",H17="未確認")),"在庫区分を確認",IF(AND(H17="確認済",NOT(IF(ISNUMBER(I17),AND(I17&gt;=0,I17&lt;=1000000,I17=INT(I17)),FALSE()))),"確認済数量は0〜100万個の整数で必須",IF(AND(H17="未確認",COUNTA(I17)&gt;0),"未確認数量は空欄",IF(NOT(IF(ISNUMBER(J17),AND(J17&gt;=43831,J17&lt;=73050,J17=INT(J17)),FALSE())),"確認日は2020〜2099年/時刻なしで必須",IF(J17&gt;期限の確認!$H$3,"確認日は確認基準日以下","確認済み")))))))))))))))</f>
        <v>確認済み</v>
      </c>
      <c r="P17" s="1" t="n">
        <f aca="false">IF(O17="","",IF(O17="確認済み",0,1))</f>
        <v>0</v>
      </c>
      <c r="Q17" s="1" t="n">
        <f aca="false">IF(COUNTA(A17:J17)=0,IF(AND(O17="",P17="",K17="",L17="",M17="",N17=""),0,1),IF(NOT(AND(ISTEXT(O17),O17=IF(COUNTA(A17:J17)=0,"",IF(NOT(AND(ISTEXT(A17),LEN(A17)=8,EXACT(LEFT(A17,4),"LOT-"),ISNUMBER(FIND(MID(A17,5,1)&amp;"x","0x1x2x3x4x5x6x7x8x9x")),ISNUMBER(FIND(MID(A17,6,1)&amp;"x","0x1x2x3x4x5x6x7x8x9x")),ISNUMBER(FIND(MID(A17,7,1)&amp;"x","0x1x2x3x4x5x6x7x8x9x")),ISNUMBER(FIND(MID(A17,8,1)&amp;"x","0x1x2x3x4x5x6x7x8x9x")))),"管理IDはLOT-と半角数字4桁",IF(COUNTIFS($A$8:$A$57,A17)&gt;1,"管理IDが重複",IF(NOT(AND(ISTEXT(B17),LEN(B17)=8,EXACT(LEFT(B17,4),"SKU-"),ISNUMBER(FIND(MID(B17,5,1)&amp;"x","0x1x2x3x4x5x6x7x8x9x")),ISNUMBER(FIND(MID(B17,6,1)&amp;"x","0x1x2x3x4x5x6x7x8x9x")),ISNUMBER(FIND(MID(B17,7,1)&amp;"x","0x1x2x3x4x5x6x7x8x9x")),ISNUMBER(FIND(MID(B17,8,1)&amp;"x","0x1x2x3x4x5x6x7x8x9x")))),"品目IDはSKU-と半角数字4桁",IF(NOT(OR(C17="賞味期限",C17="消費期限",C17="その他期限",C17="未確認")),"期限種類を確認",IF(NOT(OR(D17="確認済",D17="未確認")),"期限日区分を確認",IF(AND(D17="確認済",NOT(IF(ISNUMBER(E17),AND(E17&gt;=43831,E17&lt;=73050,E17=INT(E17)),FALSE()))),"確認済期限日は2020〜2099年/時刻なしで必須",IF(AND(D17="未確認",COUNTA(E17)&gt;0),"未確認期限日は空欄",IF(NOT(OR(F17="未開封",F17="開封済",F17="未確認")),"開封状態を確認",IF(NOT(OR(G17="適合",G17="不適合",G17="未確認")),"保存条件を確認",IF(NOT(OR(H17="確認済",H17="未確認")),"在庫区分を確認",IF(AND(H17="確認済",NOT(IF(ISNUMBER(I17),AND(I17&gt;=0,I17&lt;=1000000,I17=INT(I17)),FALSE()))),"確認済数量は0〜100万個の整数で必須",IF(AND(H17="未確認",COUNTA(I17)&gt;0),"未確認数量は空欄",IF(NOT(IF(ISNUMBER(J17),AND(J17&gt;=43831,J17&lt;=73050,J17=INT(J17)),FALSE())),"確認日は2020〜2099年/時刻なしで必須",IF(J17&gt;期限の確認!$H$3,"確認日は確認基準日以下","確認済み"))))))))))))))),ISNUMBER(P17),P17=IF(O17="確認済み",0,1))),1,IF(P17&lt;&gt;0,0,IF(AND(IF(D17="未確認",ISTEXT(K17),ISNUMBER(K17)),K17=IF(D17="未確認","",E17-期限の確認!$B$3),ISTEXT(L17),L17=IF(D17="未確認","期限日未確認",IF(K17&lt;0,"期限超過",IF(K17=0,"期限当日",IF(K17&lt;=期限の確認!$E$3,"注意期間内","注意期間外")))),ISNUMBER(M17),M17=IF(OR(C17="未確認",D17="未確認",F17&lt;&gt;"未開封",G17&lt;&gt;"適合",H17="未確認"),1,0),ISNUMBER(N17),N17=IF(OR(F17="開封済",G17="不適合"),1,0)),0,1))))</f>
        <v>0</v>
      </c>
    </row>
    <row r="18" customFormat="false" ht="32" hidden="false" customHeight="true" outlineLevel="0" collapsed="false">
      <c r="A18" s="11" t="s">
        <v>67</v>
      </c>
      <c r="B18" s="11" t="s">
        <v>68</v>
      </c>
      <c r="C18" s="12" t="s">
        <v>41</v>
      </c>
      <c r="D18" s="12" t="s">
        <v>42</v>
      </c>
      <c r="E18" s="4" t="n">
        <v>46315</v>
      </c>
      <c r="F18" s="12" t="s">
        <v>43</v>
      </c>
      <c r="G18" s="12" t="s">
        <v>44</v>
      </c>
      <c r="H18" s="12" t="s">
        <v>56</v>
      </c>
      <c r="I18" s="13"/>
      <c r="J18" s="4" t="n">
        <v>46331</v>
      </c>
      <c r="K18" s="9" t="n">
        <f aca="false">IF(O18="","",IF(P18&lt;&gt;0,NA(),IF(D18="未確認","",E18-期限の確認!$B$3)))</f>
        <v>-11</v>
      </c>
      <c r="L18" s="1" t="str">
        <f aca="false">IF(O18="","",IF(P18&lt;&gt;0,NA(),IF(D18="未確認","期限日未確認",IF(K18&lt;0,"期限超過",IF(K18=0,"期限当日",IF(K18&lt;=期限の確認!$E$3,"注意期間内","注意期間外"))))))</f>
        <v>期限超過</v>
      </c>
      <c r="M18" s="1" t="n">
        <f aca="false">IF(O18="","",IF(P18&lt;&gt;0,NA(),IF(OR(C18="未確認",D18="未確認",F18&lt;&gt;"未開封",G18&lt;&gt;"適合",H18="未確認"),1,0)))</f>
        <v>1</v>
      </c>
      <c r="N18" s="1" t="n">
        <f aca="false">IF(O18="","",IF(P18&lt;&gt;0,NA(),IF(OR(F18="開封済",G18="不適合"),1,0)))</f>
        <v>0</v>
      </c>
      <c r="O18" s="1" t="str">
        <f aca="false">IF(COUNTA(A18:J18)=0,"",IF(NOT(AND(ISTEXT(A18),LEN(A18)=8,EXACT(LEFT(A18,4),"LOT-"),ISNUMBER(FIND(MID(A18,5,1)&amp;"x","0x1x2x3x4x5x6x7x8x9x")),ISNUMBER(FIND(MID(A18,6,1)&amp;"x","0x1x2x3x4x5x6x7x8x9x")),ISNUMBER(FIND(MID(A18,7,1)&amp;"x","0x1x2x3x4x5x6x7x8x9x")),ISNUMBER(FIND(MID(A18,8,1)&amp;"x","0x1x2x3x4x5x6x7x8x9x")))),"管理IDはLOT-と半角数字4桁",IF(COUNTIFS($A$8:$A$57,A18)&gt;1,"管理IDが重複",IF(NOT(AND(ISTEXT(B18),LEN(B18)=8,EXACT(LEFT(B18,4),"SKU-"),ISNUMBER(FIND(MID(B18,5,1)&amp;"x","0x1x2x3x4x5x6x7x8x9x")),ISNUMBER(FIND(MID(B18,6,1)&amp;"x","0x1x2x3x4x5x6x7x8x9x")),ISNUMBER(FIND(MID(B18,7,1)&amp;"x","0x1x2x3x4x5x6x7x8x9x")),ISNUMBER(FIND(MID(B18,8,1)&amp;"x","0x1x2x3x4x5x6x7x8x9x")))),"品目IDはSKU-と半角数字4桁",IF(NOT(OR(C18="賞味期限",C18="消費期限",C18="その他期限",C18="未確認")),"期限種類を確認",IF(NOT(OR(D18="確認済",D18="未確認")),"期限日区分を確認",IF(AND(D18="確認済",NOT(IF(ISNUMBER(E18),AND(E18&gt;=43831,E18&lt;=73050,E18=INT(E18)),FALSE()))),"確認済期限日は2020〜2099年/時刻なしで必須",IF(AND(D18="未確認",COUNTA(E18)&gt;0),"未確認期限日は空欄",IF(NOT(OR(F18="未開封",F18="開封済",F18="未確認")),"開封状態を確認",IF(NOT(OR(G18="適合",G18="不適合",G18="未確認")),"保存条件を確認",IF(NOT(OR(H18="確認済",H18="未確認")),"在庫区分を確認",IF(AND(H18="確認済",NOT(IF(ISNUMBER(I18),AND(I18&gt;=0,I18&lt;=1000000,I18=INT(I18)),FALSE()))),"確認済数量は0〜100万個の整数で必須",IF(AND(H18="未確認",COUNTA(I18)&gt;0),"未確認数量は空欄",IF(NOT(IF(ISNUMBER(J18),AND(J18&gt;=43831,J18&lt;=73050,J18=INT(J18)),FALSE())),"確認日は2020〜2099年/時刻なしで必須",IF(J18&gt;期限の確認!$H$3,"確認日は確認基準日以下","確認済み")))))))))))))))</f>
        <v>確認済み</v>
      </c>
      <c r="P18" s="1" t="n">
        <f aca="false">IF(O18="","",IF(O18="確認済み",0,1))</f>
        <v>0</v>
      </c>
      <c r="Q18" s="1" t="n">
        <f aca="false">IF(COUNTA(A18:J18)=0,IF(AND(O18="",P18="",K18="",L18="",M18="",N18=""),0,1),IF(NOT(AND(ISTEXT(O18),O18=IF(COUNTA(A18:J18)=0,"",IF(NOT(AND(ISTEXT(A18),LEN(A18)=8,EXACT(LEFT(A18,4),"LOT-"),ISNUMBER(FIND(MID(A18,5,1)&amp;"x","0x1x2x3x4x5x6x7x8x9x")),ISNUMBER(FIND(MID(A18,6,1)&amp;"x","0x1x2x3x4x5x6x7x8x9x")),ISNUMBER(FIND(MID(A18,7,1)&amp;"x","0x1x2x3x4x5x6x7x8x9x")),ISNUMBER(FIND(MID(A18,8,1)&amp;"x","0x1x2x3x4x5x6x7x8x9x")))),"管理IDはLOT-と半角数字4桁",IF(COUNTIFS($A$8:$A$57,A18)&gt;1,"管理IDが重複",IF(NOT(AND(ISTEXT(B18),LEN(B18)=8,EXACT(LEFT(B18,4),"SKU-"),ISNUMBER(FIND(MID(B18,5,1)&amp;"x","0x1x2x3x4x5x6x7x8x9x")),ISNUMBER(FIND(MID(B18,6,1)&amp;"x","0x1x2x3x4x5x6x7x8x9x")),ISNUMBER(FIND(MID(B18,7,1)&amp;"x","0x1x2x3x4x5x6x7x8x9x")),ISNUMBER(FIND(MID(B18,8,1)&amp;"x","0x1x2x3x4x5x6x7x8x9x")))),"品目IDはSKU-と半角数字4桁",IF(NOT(OR(C18="賞味期限",C18="消費期限",C18="その他期限",C18="未確認")),"期限種類を確認",IF(NOT(OR(D18="確認済",D18="未確認")),"期限日区分を確認",IF(AND(D18="確認済",NOT(IF(ISNUMBER(E18),AND(E18&gt;=43831,E18&lt;=73050,E18=INT(E18)),FALSE()))),"確認済期限日は2020〜2099年/時刻なしで必須",IF(AND(D18="未確認",COUNTA(E18)&gt;0),"未確認期限日は空欄",IF(NOT(OR(F18="未開封",F18="開封済",F18="未確認")),"開封状態を確認",IF(NOT(OR(G18="適合",G18="不適合",G18="未確認")),"保存条件を確認",IF(NOT(OR(H18="確認済",H18="未確認")),"在庫区分を確認",IF(AND(H18="確認済",NOT(IF(ISNUMBER(I18),AND(I18&gt;=0,I18&lt;=1000000,I18=INT(I18)),FALSE()))),"確認済数量は0〜100万個の整数で必須",IF(AND(H18="未確認",COUNTA(I18)&gt;0),"未確認数量は空欄",IF(NOT(IF(ISNUMBER(J18),AND(J18&gt;=43831,J18&lt;=73050,J18=INT(J18)),FALSE())),"確認日は2020〜2099年/時刻なしで必須",IF(J18&gt;期限の確認!$H$3,"確認日は確認基準日以下","確認済み"))))))))))))))),ISNUMBER(P18),P18=IF(O18="確認済み",0,1))),1,IF(P18&lt;&gt;0,0,IF(AND(IF(D18="未確認",ISTEXT(K18),ISNUMBER(K18)),K18=IF(D18="未確認","",E18-期限の確認!$B$3),ISTEXT(L18),L18=IF(D18="未確認","期限日未確認",IF(K18&lt;0,"期限超過",IF(K18=0,"期限当日",IF(K18&lt;=期限の確認!$E$3,"注意期間内","注意期間外")))),ISNUMBER(M18),M18=IF(OR(C18="未確認",D18="未確認",F18&lt;&gt;"未開封",G18&lt;&gt;"適合",H18="未確認"),1,0),ISNUMBER(N18),N18=IF(OR(F18="開封済",G18="不適合"),1,0)),0,1))))</f>
        <v>0</v>
      </c>
    </row>
    <row r="19" customFormat="false" ht="32" hidden="false" customHeight="true" outlineLevel="0" collapsed="false">
      <c r="A19" s="11" t="s">
        <v>69</v>
      </c>
      <c r="B19" s="11" t="s">
        <v>70</v>
      </c>
      <c r="C19" s="12" t="s">
        <v>46</v>
      </c>
      <c r="D19" s="12" t="s">
        <v>42</v>
      </c>
      <c r="E19" s="4" t="n">
        <v>46315</v>
      </c>
      <c r="F19" s="12" t="s">
        <v>43</v>
      </c>
      <c r="G19" s="12" t="s">
        <v>44</v>
      </c>
      <c r="H19" s="12" t="s">
        <v>42</v>
      </c>
      <c r="I19" s="13" t="n">
        <v>0</v>
      </c>
      <c r="J19" s="4" t="n">
        <v>46331</v>
      </c>
      <c r="K19" s="9" t="n">
        <f aca="false">IF(O19="","",IF(P19&lt;&gt;0,NA(),IF(D19="未確認","",E19-期限の確認!$B$3)))</f>
        <v>-11</v>
      </c>
      <c r="L19" s="1" t="str">
        <f aca="false">IF(O19="","",IF(P19&lt;&gt;0,NA(),IF(D19="未確認","期限日未確認",IF(K19&lt;0,"期限超過",IF(K19=0,"期限当日",IF(K19&lt;=期限の確認!$E$3,"注意期間内","注意期間外"))))))</f>
        <v>期限超過</v>
      </c>
      <c r="M19" s="1" t="n">
        <f aca="false">IF(O19="","",IF(P19&lt;&gt;0,NA(),IF(OR(C19="未確認",D19="未確認",F19&lt;&gt;"未開封",G19&lt;&gt;"適合",H19="未確認"),1,0)))</f>
        <v>0</v>
      </c>
      <c r="N19" s="1" t="n">
        <f aca="false">IF(O19="","",IF(P19&lt;&gt;0,NA(),IF(OR(F19="開封済",G19="不適合"),1,0)))</f>
        <v>0</v>
      </c>
      <c r="O19" s="1" t="str">
        <f aca="false">IF(COUNTA(A19:J19)=0,"",IF(NOT(AND(ISTEXT(A19),LEN(A19)=8,EXACT(LEFT(A19,4),"LOT-"),ISNUMBER(FIND(MID(A19,5,1)&amp;"x","0x1x2x3x4x5x6x7x8x9x")),ISNUMBER(FIND(MID(A19,6,1)&amp;"x","0x1x2x3x4x5x6x7x8x9x")),ISNUMBER(FIND(MID(A19,7,1)&amp;"x","0x1x2x3x4x5x6x7x8x9x")),ISNUMBER(FIND(MID(A19,8,1)&amp;"x","0x1x2x3x4x5x6x7x8x9x")))),"管理IDはLOT-と半角数字4桁",IF(COUNTIFS($A$8:$A$57,A19)&gt;1,"管理IDが重複",IF(NOT(AND(ISTEXT(B19),LEN(B19)=8,EXACT(LEFT(B19,4),"SKU-"),ISNUMBER(FIND(MID(B19,5,1)&amp;"x","0x1x2x3x4x5x6x7x8x9x")),ISNUMBER(FIND(MID(B19,6,1)&amp;"x","0x1x2x3x4x5x6x7x8x9x")),ISNUMBER(FIND(MID(B19,7,1)&amp;"x","0x1x2x3x4x5x6x7x8x9x")),ISNUMBER(FIND(MID(B19,8,1)&amp;"x","0x1x2x3x4x5x6x7x8x9x")))),"品目IDはSKU-と半角数字4桁",IF(NOT(OR(C19="賞味期限",C19="消費期限",C19="その他期限",C19="未確認")),"期限種類を確認",IF(NOT(OR(D19="確認済",D19="未確認")),"期限日区分を確認",IF(AND(D19="確認済",NOT(IF(ISNUMBER(E19),AND(E19&gt;=43831,E19&lt;=73050,E19=INT(E19)),FALSE()))),"確認済期限日は2020〜2099年/時刻なしで必須",IF(AND(D19="未確認",COUNTA(E19)&gt;0),"未確認期限日は空欄",IF(NOT(OR(F19="未開封",F19="開封済",F19="未確認")),"開封状態を確認",IF(NOT(OR(G19="適合",G19="不適合",G19="未確認")),"保存条件を確認",IF(NOT(OR(H19="確認済",H19="未確認")),"在庫区分を確認",IF(AND(H19="確認済",NOT(IF(ISNUMBER(I19),AND(I19&gt;=0,I19&lt;=1000000,I19=INT(I19)),FALSE()))),"確認済数量は0〜100万個の整数で必須",IF(AND(H19="未確認",COUNTA(I19)&gt;0),"未確認数量は空欄",IF(NOT(IF(ISNUMBER(J19),AND(J19&gt;=43831,J19&lt;=73050,J19=INT(J19)),FALSE())),"確認日は2020〜2099年/時刻なしで必須",IF(J19&gt;期限の確認!$H$3,"確認日は確認基準日以下","確認済み")))))))))))))))</f>
        <v>確認済み</v>
      </c>
      <c r="P19" s="1" t="n">
        <f aca="false">IF(O19="","",IF(O19="確認済み",0,1))</f>
        <v>0</v>
      </c>
      <c r="Q19" s="1" t="n">
        <f aca="false">IF(COUNTA(A19:J19)=0,IF(AND(O19="",P19="",K19="",L19="",M19="",N19=""),0,1),IF(NOT(AND(ISTEXT(O19),O19=IF(COUNTA(A19:J19)=0,"",IF(NOT(AND(ISTEXT(A19),LEN(A19)=8,EXACT(LEFT(A19,4),"LOT-"),ISNUMBER(FIND(MID(A19,5,1)&amp;"x","0x1x2x3x4x5x6x7x8x9x")),ISNUMBER(FIND(MID(A19,6,1)&amp;"x","0x1x2x3x4x5x6x7x8x9x")),ISNUMBER(FIND(MID(A19,7,1)&amp;"x","0x1x2x3x4x5x6x7x8x9x")),ISNUMBER(FIND(MID(A19,8,1)&amp;"x","0x1x2x3x4x5x6x7x8x9x")))),"管理IDはLOT-と半角数字4桁",IF(COUNTIFS($A$8:$A$57,A19)&gt;1,"管理IDが重複",IF(NOT(AND(ISTEXT(B19),LEN(B19)=8,EXACT(LEFT(B19,4),"SKU-"),ISNUMBER(FIND(MID(B19,5,1)&amp;"x","0x1x2x3x4x5x6x7x8x9x")),ISNUMBER(FIND(MID(B19,6,1)&amp;"x","0x1x2x3x4x5x6x7x8x9x")),ISNUMBER(FIND(MID(B19,7,1)&amp;"x","0x1x2x3x4x5x6x7x8x9x")),ISNUMBER(FIND(MID(B19,8,1)&amp;"x","0x1x2x3x4x5x6x7x8x9x")))),"品目IDはSKU-と半角数字4桁",IF(NOT(OR(C19="賞味期限",C19="消費期限",C19="その他期限",C19="未確認")),"期限種類を確認",IF(NOT(OR(D19="確認済",D19="未確認")),"期限日区分を確認",IF(AND(D19="確認済",NOT(IF(ISNUMBER(E19),AND(E19&gt;=43831,E19&lt;=73050,E19=INT(E19)),FALSE()))),"確認済期限日は2020〜2099年/時刻なしで必須",IF(AND(D19="未確認",COUNTA(E19)&gt;0),"未確認期限日は空欄",IF(NOT(OR(F19="未開封",F19="開封済",F19="未確認")),"開封状態を確認",IF(NOT(OR(G19="適合",G19="不適合",G19="未確認")),"保存条件を確認",IF(NOT(OR(H19="確認済",H19="未確認")),"在庫区分を確認",IF(AND(H19="確認済",NOT(IF(ISNUMBER(I19),AND(I19&gt;=0,I19&lt;=1000000,I19=INT(I19)),FALSE()))),"確認済数量は0〜100万個の整数で必須",IF(AND(H19="未確認",COUNTA(I19)&gt;0),"未確認数量は空欄",IF(NOT(IF(ISNUMBER(J19),AND(J19&gt;=43831,J19&lt;=73050,J19=INT(J19)),FALSE())),"確認日は2020〜2099年/時刻なしで必須",IF(J19&gt;期限の確認!$H$3,"確認日は確認基準日以下","確認済み"))))))))))))))),ISNUMBER(P19),P19=IF(O19="確認済み",0,1))),1,IF(P19&lt;&gt;0,0,IF(AND(IF(D19="未確認",ISTEXT(K19),ISNUMBER(K19)),K19=IF(D19="未確認","",E19-期限の確認!$B$3),ISTEXT(L19),L19=IF(D19="未確認","期限日未確認",IF(K19&lt;0,"期限超過",IF(K19=0,"期限当日",IF(K19&lt;=期限の確認!$E$3,"注意期間内","注意期間外")))),ISNUMBER(M19),M19=IF(OR(C19="未確認",D19="未確認",F19&lt;&gt;"未開封",G19&lt;&gt;"適合",H19="未確認"),1,0),ISNUMBER(N19),N19=IF(OR(F19="開封済",G19="不適合"),1,0)),0,1))))</f>
        <v>0</v>
      </c>
    </row>
    <row r="20" customFormat="false" ht="32" hidden="false" customHeight="true" outlineLevel="0" collapsed="false">
      <c r="A20" s="11"/>
      <c r="B20" s="11"/>
      <c r="C20" s="12"/>
      <c r="D20" s="12"/>
      <c r="E20" s="4"/>
      <c r="F20" s="12"/>
      <c r="G20" s="12"/>
      <c r="H20" s="12"/>
      <c r="I20" s="13"/>
      <c r="J20" s="4"/>
      <c r="K20" s="9" t="str">
        <f aca="false">IF(O20="","",IF(P20&lt;&gt;0,NA(),IF(D20="未確認","",E20-期限の確認!$B$3)))</f>
        <v/>
      </c>
      <c r="L20" s="1" t="str">
        <f aca="false">IF(O20="","",IF(P20&lt;&gt;0,NA(),IF(D20="未確認","期限日未確認",IF(K20&lt;0,"期限超過",IF(K20=0,"期限当日",IF(K20&lt;=期限の確認!$E$3,"注意期間内","注意期間外"))))))</f>
        <v/>
      </c>
      <c r="M20" s="1" t="str">
        <f aca="false">IF(O20="","",IF(P20&lt;&gt;0,NA(),IF(OR(C20="未確認",D20="未確認",F20&lt;&gt;"未開封",G20&lt;&gt;"適合",H20="未確認"),1,0)))</f>
        <v/>
      </c>
      <c r="N20" s="1" t="str">
        <f aca="false">IF(O20="","",IF(P20&lt;&gt;0,NA(),IF(OR(F20="開封済",G20="不適合"),1,0)))</f>
        <v/>
      </c>
      <c r="O20" s="1" t="str">
        <f aca="false">IF(COUNTA(A20:J20)=0,"",IF(NOT(AND(ISTEXT(A20),LEN(A20)=8,EXACT(LEFT(A20,4),"LOT-"),ISNUMBER(FIND(MID(A20,5,1)&amp;"x","0x1x2x3x4x5x6x7x8x9x")),ISNUMBER(FIND(MID(A20,6,1)&amp;"x","0x1x2x3x4x5x6x7x8x9x")),ISNUMBER(FIND(MID(A20,7,1)&amp;"x","0x1x2x3x4x5x6x7x8x9x")),ISNUMBER(FIND(MID(A20,8,1)&amp;"x","0x1x2x3x4x5x6x7x8x9x")))),"管理IDはLOT-と半角数字4桁",IF(COUNTIFS($A$8:$A$57,A20)&gt;1,"管理IDが重複",IF(NOT(AND(ISTEXT(B20),LEN(B20)=8,EXACT(LEFT(B20,4),"SKU-"),ISNUMBER(FIND(MID(B20,5,1)&amp;"x","0x1x2x3x4x5x6x7x8x9x")),ISNUMBER(FIND(MID(B20,6,1)&amp;"x","0x1x2x3x4x5x6x7x8x9x")),ISNUMBER(FIND(MID(B20,7,1)&amp;"x","0x1x2x3x4x5x6x7x8x9x")),ISNUMBER(FIND(MID(B20,8,1)&amp;"x","0x1x2x3x4x5x6x7x8x9x")))),"品目IDはSKU-と半角数字4桁",IF(NOT(OR(C20="賞味期限",C20="消費期限",C20="その他期限",C20="未確認")),"期限種類を確認",IF(NOT(OR(D20="確認済",D20="未確認")),"期限日区分を確認",IF(AND(D20="確認済",NOT(IF(ISNUMBER(E20),AND(E20&gt;=43831,E20&lt;=73050,E20=INT(E20)),FALSE()))),"確認済期限日は2020〜2099年/時刻なしで必須",IF(AND(D20="未確認",COUNTA(E20)&gt;0),"未確認期限日は空欄",IF(NOT(OR(F20="未開封",F20="開封済",F20="未確認")),"開封状態を確認",IF(NOT(OR(G20="適合",G20="不適合",G20="未確認")),"保存条件を確認",IF(NOT(OR(H20="確認済",H20="未確認")),"在庫区分を確認",IF(AND(H20="確認済",NOT(IF(ISNUMBER(I20),AND(I20&gt;=0,I20&lt;=1000000,I20=INT(I20)),FALSE()))),"確認済数量は0〜100万個の整数で必須",IF(AND(H20="未確認",COUNTA(I20)&gt;0),"未確認数量は空欄",IF(NOT(IF(ISNUMBER(J20),AND(J20&gt;=43831,J20&lt;=73050,J20=INT(J20)),FALSE())),"確認日は2020〜2099年/時刻なしで必須",IF(J20&gt;期限の確認!$H$3,"確認日は確認基準日以下","確認済み")))))))))))))))</f>
        <v/>
      </c>
      <c r="P20" s="1" t="str">
        <f aca="false">IF(O20="","",IF(O20="確認済み",0,1))</f>
        <v/>
      </c>
      <c r="Q20" s="1" t="n">
        <f aca="false">IF(COUNTA(A20:J20)=0,IF(AND(O20="",P20="",K20="",L20="",M20="",N20=""),0,1),IF(NOT(AND(ISTEXT(O20),O20=IF(COUNTA(A20:J20)=0,"",IF(NOT(AND(ISTEXT(A20),LEN(A20)=8,EXACT(LEFT(A20,4),"LOT-"),ISNUMBER(FIND(MID(A20,5,1)&amp;"x","0x1x2x3x4x5x6x7x8x9x")),ISNUMBER(FIND(MID(A20,6,1)&amp;"x","0x1x2x3x4x5x6x7x8x9x")),ISNUMBER(FIND(MID(A20,7,1)&amp;"x","0x1x2x3x4x5x6x7x8x9x")),ISNUMBER(FIND(MID(A20,8,1)&amp;"x","0x1x2x3x4x5x6x7x8x9x")))),"管理IDはLOT-と半角数字4桁",IF(COUNTIFS($A$8:$A$57,A20)&gt;1,"管理IDが重複",IF(NOT(AND(ISTEXT(B20),LEN(B20)=8,EXACT(LEFT(B20,4),"SKU-"),ISNUMBER(FIND(MID(B20,5,1)&amp;"x","0x1x2x3x4x5x6x7x8x9x")),ISNUMBER(FIND(MID(B20,6,1)&amp;"x","0x1x2x3x4x5x6x7x8x9x")),ISNUMBER(FIND(MID(B20,7,1)&amp;"x","0x1x2x3x4x5x6x7x8x9x")),ISNUMBER(FIND(MID(B20,8,1)&amp;"x","0x1x2x3x4x5x6x7x8x9x")))),"品目IDはSKU-と半角数字4桁",IF(NOT(OR(C20="賞味期限",C20="消費期限",C20="その他期限",C20="未確認")),"期限種類を確認",IF(NOT(OR(D20="確認済",D20="未確認")),"期限日区分を確認",IF(AND(D20="確認済",NOT(IF(ISNUMBER(E20),AND(E20&gt;=43831,E20&lt;=73050,E20=INT(E20)),FALSE()))),"確認済期限日は2020〜2099年/時刻なしで必須",IF(AND(D20="未確認",COUNTA(E20)&gt;0),"未確認期限日は空欄",IF(NOT(OR(F20="未開封",F20="開封済",F20="未確認")),"開封状態を確認",IF(NOT(OR(G20="適合",G20="不適合",G20="未確認")),"保存条件を確認",IF(NOT(OR(H20="確認済",H20="未確認")),"在庫区分を確認",IF(AND(H20="確認済",NOT(IF(ISNUMBER(I20),AND(I20&gt;=0,I20&lt;=1000000,I20=INT(I20)),FALSE()))),"確認済数量は0〜100万個の整数で必須",IF(AND(H20="未確認",COUNTA(I20)&gt;0),"未確認数量は空欄",IF(NOT(IF(ISNUMBER(J20),AND(J20&gt;=43831,J20&lt;=73050,J20=INT(J20)),FALSE())),"確認日は2020〜2099年/時刻なしで必須",IF(J20&gt;期限の確認!$H$3,"確認日は確認基準日以下","確認済み"))))))))))))))),ISNUMBER(P20),P20=IF(O20="確認済み",0,1))),1,IF(P20&lt;&gt;0,0,IF(AND(IF(D20="未確認",ISTEXT(K20),ISNUMBER(K20)),K20=IF(D20="未確認","",E20-期限の確認!$B$3),ISTEXT(L20),L20=IF(D20="未確認","期限日未確認",IF(K20&lt;0,"期限超過",IF(K20=0,"期限当日",IF(K20&lt;=期限の確認!$E$3,"注意期間内","注意期間外")))),ISNUMBER(M20),M20=IF(OR(C20="未確認",D20="未確認",F20&lt;&gt;"未開封",G20&lt;&gt;"適合",H20="未確認"),1,0),ISNUMBER(N20),N20=IF(OR(F20="開封済",G20="不適合"),1,0)),0,1))))</f>
        <v>0</v>
      </c>
    </row>
    <row r="21" customFormat="false" ht="32" hidden="false" customHeight="true" outlineLevel="0" collapsed="false">
      <c r="A21" s="11"/>
      <c r="B21" s="11"/>
      <c r="C21" s="12"/>
      <c r="D21" s="12"/>
      <c r="E21" s="4"/>
      <c r="F21" s="12"/>
      <c r="G21" s="12"/>
      <c r="H21" s="12"/>
      <c r="I21" s="13"/>
      <c r="J21" s="4"/>
      <c r="K21" s="9" t="str">
        <f aca="false">IF(O21="","",IF(P21&lt;&gt;0,NA(),IF(D21="未確認","",E21-期限の確認!$B$3)))</f>
        <v/>
      </c>
      <c r="L21" s="1" t="str">
        <f aca="false">IF(O21="","",IF(P21&lt;&gt;0,NA(),IF(D21="未確認","期限日未確認",IF(K21&lt;0,"期限超過",IF(K21=0,"期限当日",IF(K21&lt;=期限の確認!$E$3,"注意期間内","注意期間外"))))))</f>
        <v/>
      </c>
      <c r="M21" s="1" t="str">
        <f aca="false">IF(O21="","",IF(P21&lt;&gt;0,NA(),IF(OR(C21="未確認",D21="未確認",F21&lt;&gt;"未開封",G21&lt;&gt;"適合",H21="未確認"),1,0)))</f>
        <v/>
      </c>
      <c r="N21" s="1" t="str">
        <f aca="false">IF(O21="","",IF(P21&lt;&gt;0,NA(),IF(OR(F21="開封済",G21="不適合"),1,0)))</f>
        <v/>
      </c>
      <c r="O21" s="1" t="str">
        <f aca="false">IF(COUNTA(A21:J21)=0,"",IF(NOT(AND(ISTEXT(A21),LEN(A21)=8,EXACT(LEFT(A21,4),"LOT-"),ISNUMBER(FIND(MID(A21,5,1)&amp;"x","0x1x2x3x4x5x6x7x8x9x")),ISNUMBER(FIND(MID(A21,6,1)&amp;"x","0x1x2x3x4x5x6x7x8x9x")),ISNUMBER(FIND(MID(A21,7,1)&amp;"x","0x1x2x3x4x5x6x7x8x9x")),ISNUMBER(FIND(MID(A21,8,1)&amp;"x","0x1x2x3x4x5x6x7x8x9x")))),"管理IDはLOT-と半角数字4桁",IF(COUNTIFS($A$8:$A$57,A21)&gt;1,"管理IDが重複",IF(NOT(AND(ISTEXT(B21),LEN(B21)=8,EXACT(LEFT(B21,4),"SKU-"),ISNUMBER(FIND(MID(B21,5,1)&amp;"x","0x1x2x3x4x5x6x7x8x9x")),ISNUMBER(FIND(MID(B21,6,1)&amp;"x","0x1x2x3x4x5x6x7x8x9x")),ISNUMBER(FIND(MID(B21,7,1)&amp;"x","0x1x2x3x4x5x6x7x8x9x")),ISNUMBER(FIND(MID(B21,8,1)&amp;"x","0x1x2x3x4x5x6x7x8x9x")))),"品目IDはSKU-と半角数字4桁",IF(NOT(OR(C21="賞味期限",C21="消費期限",C21="その他期限",C21="未確認")),"期限種類を確認",IF(NOT(OR(D21="確認済",D21="未確認")),"期限日区分を確認",IF(AND(D21="確認済",NOT(IF(ISNUMBER(E21),AND(E21&gt;=43831,E21&lt;=73050,E21=INT(E21)),FALSE()))),"確認済期限日は2020〜2099年/時刻なしで必須",IF(AND(D21="未確認",COUNTA(E21)&gt;0),"未確認期限日は空欄",IF(NOT(OR(F21="未開封",F21="開封済",F21="未確認")),"開封状態を確認",IF(NOT(OR(G21="適合",G21="不適合",G21="未確認")),"保存条件を確認",IF(NOT(OR(H21="確認済",H21="未確認")),"在庫区分を確認",IF(AND(H21="確認済",NOT(IF(ISNUMBER(I21),AND(I21&gt;=0,I21&lt;=1000000,I21=INT(I21)),FALSE()))),"確認済数量は0〜100万個の整数で必須",IF(AND(H21="未確認",COUNTA(I21)&gt;0),"未確認数量は空欄",IF(NOT(IF(ISNUMBER(J21),AND(J21&gt;=43831,J21&lt;=73050,J21=INT(J21)),FALSE())),"確認日は2020〜2099年/時刻なしで必須",IF(J21&gt;期限の確認!$H$3,"確認日は確認基準日以下","確認済み")))))))))))))))</f>
        <v/>
      </c>
      <c r="P21" s="1" t="str">
        <f aca="false">IF(O21="","",IF(O21="確認済み",0,1))</f>
        <v/>
      </c>
      <c r="Q21" s="1" t="n">
        <f aca="false">IF(COUNTA(A21:J21)=0,IF(AND(O21="",P21="",K21="",L21="",M21="",N21=""),0,1),IF(NOT(AND(ISTEXT(O21),O21=IF(COUNTA(A21:J21)=0,"",IF(NOT(AND(ISTEXT(A21),LEN(A21)=8,EXACT(LEFT(A21,4),"LOT-"),ISNUMBER(FIND(MID(A21,5,1)&amp;"x","0x1x2x3x4x5x6x7x8x9x")),ISNUMBER(FIND(MID(A21,6,1)&amp;"x","0x1x2x3x4x5x6x7x8x9x")),ISNUMBER(FIND(MID(A21,7,1)&amp;"x","0x1x2x3x4x5x6x7x8x9x")),ISNUMBER(FIND(MID(A21,8,1)&amp;"x","0x1x2x3x4x5x6x7x8x9x")))),"管理IDはLOT-と半角数字4桁",IF(COUNTIFS($A$8:$A$57,A21)&gt;1,"管理IDが重複",IF(NOT(AND(ISTEXT(B21),LEN(B21)=8,EXACT(LEFT(B21,4),"SKU-"),ISNUMBER(FIND(MID(B21,5,1)&amp;"x","0x1x2x3x4x5x6x7x8x9x")),ISNUMBER(FIND(MID(B21,6,1)&amp;"x","0x1x2x3x4x5x6x7x8x9x")),ISNUMBER(FIND(MID(B21,7,1)&amp;"x","0x1x2x3x4x5x6x7x8x9x")),ISNUMBER(FIND(MID(B21,8,1)&amp;"x","0x1x2x3x4x5x6x7x8x9x")))),"品目IDはSKU-と半角数字4桁",IF(NOT(OR(C21="賞味期限",C21="消費期限",C21="その他期限",C21="未確認")),"期限種類を確認",IF(NOT(OR(D21="確認済",D21="未確認")),"期限日区分を確認",IF(AND(D21="確認済",NOT(IF(ISNUMBER(E21),AND(E21&gt;=43831,E21&lt;=73050,E21=INT(E21)),FALSE()))),"確認済期限日は2020〜2099年/時刻なしで必須",IF(AND(D21="未確認",COUNTA(E21)&gt;0),"未確認期限日は空欄",IF(NOT(OR(F21="未開封",F21="開封済",F21="未確認")),"開封状態を確認",IF(NOT(OR(G21="適合",G21="不適合",G21="未確認")),"保存条件を確認",IF(NOT(OR(H21="確認済",H21="未確認")),"在庫区分を確認",IF(AND(H21="確認済",NOT(IF(ISNUMBER(I21),AND(I21&gt;=0,I21&lt;=1000000,I21=INT(I21)),FALSE()))),"確認済数量は0〜100万個の整数で必須",IF(AND(H21="未確認",COUNTA(I21)&gt;0),"未確認数量は空欄",IF(NOT(IF(ISNUMBER(J21),AND(J21&gt;=43831,J21&lt;=73050,J21=INT(J21)),FALSE())),"確認日は2020〜2099年/時刻なしで必須",IF(J21&gt;期限の確認!$H$3,"確認日は確認基準日以下","確認済み"))))))))))))))),ISNUMBER(P21),P21=IF(O21="確認済み",0,1))),1,IF(P21&lt;&gt;0,0,IF(AND(IF(D21="未確認",ISTEXT(K21),ISNUMBER(K21)),K21=IF(D21="未確認","",E21-期限の確認!$B$3),ISTEXT(L21),L21=IF(D21="未確認","期限日未確認",IF(K21&lt;0,"期限超過",IF(K21=0,"期限当日",IF(K21&lt;=期限の確認!$E$3,"注意期間内","注意期間外")))),ISNUMBER(M21),M21=IF(OR(C21="未確認",D21="未確認",F21&lt;&gt;"未開封",G21&lt;&gt;"適合",H21="未確認"),1,0),ISNUMBER(N21),N21=IF(OR(F21="開封済",G21="不適合"),1,0)),0,1))))</f>
        <v>0</v>
      </c>
    </row>
    <row r="22" customFormat="false" ht="32" hidden="false" customHeight="true" outlineLevel="0" collapsed="false">
      <c r="A22" s="11"/>
      <c r="B22" s="11"/>
      <c r="C22" s="12"/>
      <c r="D22" s="12"/>
      <c r="E22" s="4"/>
      <c r="F22" s="12"/>
      <c r="G22" s="12"/>
      <c r="H22" s="12"/>
      <c r="I22" s="13"/>
      <c r="J22" s="4"/>
      <c r="K22" s="9" t="str">
        <f aca="false">IF(O22="","",IF(P22&lt;&gt;0,NA(),IF(D22="未確認","",E22-期限の確認!$B$3)))</f>
        <v/>
      </c>
      <c r="L22" s="1" t="str">
        <f aca="false">IF(O22="","",IF(P22&lt;&gt;0,NA(),IF(D22="未確認","期限日未確認",IF(K22&lt;0,"期限超過",IF(K22=0,"期限当日",IF(K22&lt;=期限の確認!$E$3,"注意期間内","注意期間外"))))))</f>
        <v/>
      </c>
      <c r="M22" s="1" t="str">
        <f aca="false">IF(O22="","",IF(P22&lt;&gt;0,NA(),IF(OR(C22="未確認",D22="未確認",F22&lt;&gt;"未開封",G22&lt;&gt;"適合",H22="未確認"),1,0)))</f>
        <v/>
      </c>
      <c r="N22" s="1" t="str">
        <f aca="false">IF(O22="","",IF(P22&lt;&gt;0,NA(),IF(OR(F22="開封済",G22="不適合"),1,0)))</f>
        <v/>
      </c>
      <c r="O22" s="1" t="str">
        <f aca="false">IF(COUNTA(A22:J22)=0,"",IF(NOT(AND(ISTEXT(A22),LEN(A22)=8,EXACT(LEFT(A22,4),"LOT-"),ISNUMBER(FIND(MID(A22,5,1)&amp;"x","0x1x2x3x4x5x6x7x8x9x")),ISNUMBER(FIND(MID(A22,6,1)&amp;"x","0x1x2x3x4x5x6x7x8x9x")),ISNUMBER(FIND(MID(A22,7,1)&amp;"x","0x1x2x3x4x5x6x7x8x9x")),ISNUMBER(FIND(MID(A22,8,1)&amp;"x","0x1x2x3x4x5x6x7x8x9x")))),"管理IDはLOT-と半角数字4桁",IF(COUNTIFS($A$8:$A$57,A22)&gt;1,"管理IDが重複",IF(NOT(AND(ISTEXT(B22),LEN(B22)=8,EXACT(LEFT(B22,4),"SKU-"),ISNUMBER(FIND(MID(B22,5,1)&amp;"x","0x1x2x3x4x5x6x7x8x9x")),ISNUMBER(FIND(MID(B22,6,1)&amp;"x","0x1x2x3x4x5x6x7x8x9x")),ISNUMBER(FIND(MID(B22,7,1)&amp;"x","0x1x2x3x4x5x6x7x8x9x")),ISNUMBER(FIND(MID(B22,8,1)&amp;"x","0x1x2x3x4x5x6x7x8x9x")))),"品目IDはSKU-と半角数字4桁",IF(NOT(OR(C22="賞味期限",C22="消費期限",C22="その他期限",C22="未確認")),"期限種類を確認",IF(NOT(OR(D22="確認済",D22="未確認")),"期限日区分を確認",IF(AND(D22="確認済",NOT(IF(ISNUMBER(E22),AND(E22&gt;=43831,E22&lt;=73050,E22=INT(E22)),FALSE()))),"確認済期限日は2020〜2099年/時刻なしで必須",IF(AND(D22="未確認",COUNTA(E22)&gt;0),"未確認期限日は空欄",IF(NOT(OR(F22="未開封",F22="開封済",F22="未確認")),"開封状態を確認",IF(NOT(OR(G22="適合",G22="不適合",G22="未確認")),"保存条件を確認",IF(NOT(OR(H22="確認済",H22="未確認")),"在庫区分を確認",IF(AND(H22="確認済",NOT(IF(ISNUMBER(I22),AND(I22&gt;=0,I22&lt;=1000000,I22=INT(I22)),FALSE()))),"確認済数量は0〜100万個の整数で必須",IF(AND(H22="未確認",COUNTA(I22)&gt;0),"未確認数量は空欄",IF(NOT(IF(ISNUMBER(J22),AND(J22&gt;=43831,J22&lt;=73050,J22=INT(J22)),FALSE())),"確認日は2020〜2099年/時刻なしで必須",IF(J22&gt;期限の確認!$H$3,"確認日は確認基準日以下","確認済み")))))))))))))))</f>
        <v/>
      </c>
      <c r="P22" s="1" t="str">
        <f aca="false">IF(O22="","",IF(O22="確認済み",0,1))</f>
        <v/>
      </c>
      <c r="Q22" s="1" t="n">
        <f aca="false">IF(COUNTA(A22:J22)=0,IF(AND(O22="",P22="",K22="",L22="",M22="",N22=""),0,1),IF(NOT(AND(ISTEXT(O22),O22=IF(COUNTA(A22:J22)=0,"",IF(NOT(AND(ISTEXT(A22),LEN(A22)=8,EXACT(LEFT(A22,4),"LOT-"),ISNUMBER(FIND(MID(A22,5,1)&amp;"x","0x1x2x3x4x5x6x7x8x9x")),ISNUMBER(FIND(MID(A22,6,1)&amp;"x","0x1x2x3x4x5x6x7x8x9x")),ISNUMBER(FIND(MID(A22,7,1)&amp;"x","0x1x2x3x4x5x6x7x8x9x")),ISNUMBER(FIND(MID(A22,8,1)&amp;"x","0x1x2x3x4x5x6x7x8x9x")))),"管理IDはLOT-と半角数字4桁",IF(COUNTIFS($A$8:$A$57,A22)&gt;1,"管理IDが重複",IF(NOT(AND(ISTEXT(B22),LEN(B22)=8,EXACT(LEFT(B22,4),"SKU-"),ISNUMBER(FIND(MID(B22,5,1)&amp;"x","0x1x2x3x4x5x6x7x8x9x")),ISNUMBER(FIND(MID(B22,6,1)&amp;"x","0x1x2x3x4x5x6x7x8x9x")),ISNUMBER(FIND(MID(B22,7,1)&amp;"x","0x1x2x3x4x5x6x7x8x9x")),ISNUMBER(FIND(MID(B22,8,1)&amp;"x","0x1x2x3x4x5x6x7x8x9x")))),"品目IDはSKU-と半角数字4桁",IF(NOT(OR(C22="賞味期限",C22="消費期限",C22="その他期限",C22="未確認")),"期限種類を確認",IF(NOT(OR(D22="確認済",D22="未確認")),"期限日区分を確認",IF(AND(D22="確認済",NOT(IF(ISNUMBER(E22),AND(E22&gt;=43831,E22&lt;=73050,E22=INT(E22)),FALSE()))),"確認済期限日は2020〜2099年/時刻なしで必須",IF(AND(D22="未確認",COUNTA(E22)&gt;0),"未確認期限日は空欄",IF(NOT(OR(F22="未開封",F22="開封済",F22="未確認")),"開封状態を確認",IF(NOT(OR(G22="適合",G22="不適合",G22="未確認")),"保存条件を確認",IF(NOT(OR(H22="確認済",H22="未確認")),"在庫区分を確認",IF(AND(H22="確認済",NOT(IF(ISNUMBER(I22),AND(I22&gt;=0,I22&lt;=1000000,I22=INT(I22)),FALSE()))),"確認済数量は0〜100万個の整数で必須",IF(AND(H22="未確認",COUNTA(I22)&gt;0),"未確認数量は空欄",IF(NOT(IF(ISNUMBER(J22),AND(J22&gt;=43831,J22&lt;=73050,J22=INT(J22)),FALSE())),"確認日は2020〜2099年/時刻なしで必須",IF(J22&gt;期限の確認!$H$3,"確認日は確認基準日以下","確認済み"))))))))))))))),ISNUMBER(P22),P22=IF(O22="確認済み",0,1))),1,IF(P22&lt;&gt;0,0,IF(AND(IF(D22="未確認",ISTEXT(K22),ISNUMBER(K22)),K22=IF(D22="未確認","",E22-期限の確認!$B$3),ISTEXT(L22),L22=IF(D22="未確認","期限日未確認",IF(K22&lt;0,"期限超過",IF(K22=0,"期限当日",IF(K22&lt;=期限の確認!$E$3,"注意期間内","注意期間外")))),ISNUMBER(M22),M22=IF(OR(C22="未確認",D22="未確認",F22&lt;&gt;"未開封",G22&lt;&gt;"適合",H22="未確認"),1,0),ISNUMBER(N22),N22=IF(OR(F22="開封済",G22="不適合"),1,0)),0,1))))</f>
        <v>0</v>
      </c>
    </row>
    <row r="23" customFormat="false" ht="32" hidden="false" customHeight="true" outlineLevel="0" collapsed="false">
      <c r="A23" s="11"/>
      <c r="B23" s="11"/>
      <c r="C23" s="12"/>
      <c r="D23" s="12"/>
      <c r="E23" s="4"/>
      <c r="F23" s="12"/>
      <c r="G23" s="12"/>
      <c r="H23" s="12"/>
      <c r="I23" s="13"/>
      <c r="J23" s="4"/>
      <c r="K23" s="9" t="str">
        <f aca="false">IF(O23="","",IF(P23&lt;&gt;0,NA(),IF(D23="未確認","",E23-期限の確認!$B$3)))</f>
        <v/>
      </c>
      <c r="L23" s="1" t="str">
        <f aca="false">IF(O23="","",IF(P23&lt;&gt;0,NA(),IF(D23="未確認","期限日未確認",IF(K23&lt;0,"期限超過",IF(K23=0,"期限当日",IF(K23&lt;=期限の確認!$E$3,"注意期間内","注意期間外"))))))</f>
        <v/>
      </c>
      <c r="M23" s="1" t="str">
        <f aca="false">IF(O23="","",IF(P23&lt;&gt;0,NA(),IF(OR(C23="未確認",D23="未確認",F23&lt;&gt;"未開封",G23&lt;&gt;"適合",H23="未確認"),1,0)))</f>
        <v/>
      </c>
      <c r="N23" s="1" t="str">
        <f aca="false">IF(O23="","",IF(P23&lt;&gt;0,NA(),IF(OR(F23="開封済",G23="不適合"),1,0)))</f>
        <v/>
      </c>
      <c r="O23" s="1" t="str">
        <f aca="false">IF(COUNTA(A23:J23)=0,"",IF(NOT(AND(ISTEXT(A23),LEN(A23)=8,EXACT(LEFT(A23,4),"LOT-"),ISNUMBER(FIND(MID(A23,5,1)&amp;"x","0x1x2x3x4x5x6x7x8x9x")),ISNUMBER(FIND(MID(A23,6,1)&amp;"x","0x1x2x3x4x5x6x7x8x9x")),ISNUMBER(FIND(MID(A23,7,1)&amp;"x","0x1x2x3x4x5x6x7x8x9x")),ISNUMBER(FIND(MID(A23,8,1)&amp;"x","0x1x2x3x4x5x6x7x8x9x")))),"管理IDはLOT-と半角数字4桁",IF(COUNTIFS($A$8:$A$57,A23)&gt;1,"管理IDが重複",IF(NOT(AND(ISTEXT(B23),LEN(B23)=8,EXACT(LEFT(B23,4),"SKU-"),ISNUMBER(FIND(MID(B23,5,1)&amp;"x","0x1x2x3x4x5x6x7x8x9x")),ISNUMBER(FIND(MID(B23,6,1)&amp;"x","0x1x2x3x4x5x6x7x8x9x")),ISNUMBER(FIND(MID(B23,7,1)&amp;"x","0x1x2x3x4x5x6x7x8x9x")),ISNUMBER(FIND(MID(B23,8,1)&amp;"x","0x1x2x3x4x5x6x7x8x9x")))),"品目IDはSKU-と半角数字4桁",IF(NOT(OR(C23="賞味期限",C23="消費期限",C23="その他期限",C23="未確認")),"期限種類を確認",IF(NOT(OR(D23="確認済",D23="未確認")),"期限日区分を確認",IF(AND(D23="確認済",NOT(IF(ISNUMBER(E23),AND(E23&gt;=43831,E23&lt;=73050,E23=INT(E23)),FALSE()))),"確認済期限日は2020〜2099年/時刻なしで必須",IF(AND(D23="未確認",COUNTA(E23)&gt;0),"未確認期限日は空欄",IF(NOT(OR(F23="未開封",F23="開封済",F23="未確認")),"開封状態を確認",IF(NOT(OR(G23="適合",G23="不適合",G23="未確認")),"保存条件を確認",IF(NOT(OR(H23="確認済",H23="未確認")),"在庫区分を確認",IF(AND(H23="確認済",NOT(IF(ISNUMBER(I23),AND(I23&gt;=0,I23&lt;=1000000,I23=INT(I23)),FALSE()))),"確認済数量は0〜100万個の整数で必須",IF(AND(H23="未確認",COUNTA(I23)&gt;0),"未確認数量は空欄",IF(NOT(IF(ISNUMBER(J23),AND(J23&gt;=43831,J23&lt;=73050,J23=INT(J23)),FALSE())),"確認日は2020〜2099年/時刻なしで必須",IF(J23&gt;期限の確認!$H$3,"確認日は確認基準日以下","確認済み")))))))))))))))</f>
        <v/>
      </c>
      <c r="P23" s="1" t="str">
        <f aca="false">IF(O23="","",IF(O23="確認済み",0,1))</f>
        <v/>
      </c>
      <c r="Q23" s="1" t="n">
        <f aca="false">IF(COUNTA(A23:J23)=0,IF(AND(O23="",P23="",K23="",L23="",M23="",N23=""),0,1),IF(NOT(AND(ISTEXT(O23),O23=IF(COUNTA(A23:J23)=0,"",IF(NOT(AND(ISTEXT(A23),LEN(A23)=8,EXACT(LEFT(A23,4),"LOT-"),ISNUMBER(FIND(MID(A23,5,1)&amp;"x","0x1x2x3x4x5x6x7x8x9x")),ISNUMBER(FIND(MID(A23,6,1)&amp;"x","0x1x2x3x4x5x6x7x8x9x")),ISNUMBER(FIND(MID(A23,7,1)&amp;"x","0x1x2x3x4x5x6x7x8x9x")),ISNUMBER(FIND(MID(A23,8,1)&amp;"x","0x1x2x3x4x5x6x7x8x9x")))),"管理IDはLOT-と半角数字4桁",IF(COUNTIFS($A$8:$A$57,A23)&gt;1,"管理IDが重複",IF(NOT(AND(ISTEXT(B23),LEN(B23)=8,EXACT(LEFT(B23,4),"SKU-"),ISNUMBER(FIND(MID(B23,5,1)&amp;"x","0x1x2x3x4x5x6x7x8x9x")),ISNUMBER(FIND(MID(B23,6,1)&amp;"x","0x1x2x3x4x5x6x7x8x9x")),ISNUMBER(FIND(MID(B23,7,1)&amp;"x","0x1x2x3x4x5x6x7x8x9x")),ISNUMBER(FIND(MID(B23,8,1)&amp;"x","0x1x2x3x4x5x6x7x8x9x")))),"品目IDはSKU-と半角数字4桁",IF(NOT(OR(C23="賞味期限",C23="消費期限",C23="その他期限",C23="未確認")),"期限種類を確認",IF(NOT(OR(D23="確認済",D23="未確認")),"期限日区分を確認",IF(AND(D23="確認済",NOT(IF(ISNUMBER(E23),AND(E23&gt;=43831,E23&lt;=73050,E23=INT(E23)),FALSE()))),"確認済期限日は2020〜2099年/時刻なしで必須",IF(AND(D23="未確認",COUNTA(E23)&gt;0),"未確認期限日は空欄",IF(NOT(OR(F23="未開封",F23="開封済",F23="未確認")),"開封状態を確認",IF(NOT(OR(G23="適合",G23="不適合",G23="未確認")),"保存条件を確認",IF(NOT(OR(H23="確認済",H23="未確認")),"在庫区分を確認",IF(AND(H23="確認済",NOT(IF(ISNUMBER(I23),AND(I23&gt;=0,I23&lt;=1000000,I23=INT(I23)),FALSE()))),"確認済数量は0〜100万個の整数で必須",IF(AND(H23="未確認",COUNTA(I23)&gt;0),"未確認数量は空欄",IF(NOT(IF(ISNUMBER(J23),AND(J23&gt;=43831,J23&lt;=73050,J23=INT(J23)),FALSE())),"確認日は2020〜2099年/時刻なしで必須",IF(J23&gt;期限の確認!$H$3,"確認日は確認基準日以下","確認済み"))))))))))))))),ISNUMBER(P23),P23=IF(O23="確認済み",0,1))),1,IF(P23&lt;&gt;0,0,IF(AND(IF(D23="未確認",ISTEXT(K23),ISNUMBER(K23)),K23=IF(D23="未確認","",E23-期限の確認!$B$3),ISTEXT(L23),L23=IF(D23="未確認","期限日未確認",IF(K23&lt;0,"期限超過",IF(K23=0,"期限当日",IF(K23&lt;=期限の確認!$E$3,"注意期間内","注意期間外")))),ISNUMBER(M23),M23=IF(OR(C23="未確認",D23="未確認",F23&lt;&gt;"未開封",G23&lt;&gt;"適合",H23="未確認"),1,0),ISNUMBER(N23),N23=IF(OR(F23="開封済",G23="不適合"),1,0)),0,1))))</f>
        <v>0</v>
      </c>
    </row>
    <row r="24" customFormat="false" ht="32" hidden="false" customHeight="true" outlineLevel="0" collapsed="false">
      <c r="A24" s="11"/>
      <c r="B24" s="11"/>
      <c r="C24" s="12"/>
      <c r="D24" s="12"/>
      <c r="E24" s="4"/>
      <c r="F24" s="12"/>
      <c r="G24" s="12"/>
      <c r="H24" s="12"/>
      <c r="I24" s="13"/>
      <c r="J24" s="4"/>
      <c r="K24" s="9" t="str">
        <f aca="false">IF(O24="","",IF(P24&lt;&gt;0,NA(),IF(D24="未確認","",E24-期限の確認!$B$3)))</f>
        <v/>
      </c>
      <c r="L24" s="1" t="str">
        <f aca="false">IF(O24="","",IF(P24&lt;&gt;0,NA(),IF(D24="未確認","期限日未確認",IF(K24&lt;0,"期限超過",IF(K24=0,"期限当日",IF(K24&lt;=期限の確認!$E$3,"注意期間内","注意期間外"))))))</f>
        <v/>
      </c>
      <c r="M24" s="1" t="str">
        <f aca="false">IF(O24="","",IF(P24&lt;&gt;0,NA(),IF(OR(C24="未確認",D24="未確認",F24&lt;&gt;"未開封",G24&lt;&gt;"適合",H24="未確認"),1,0)))</f>
        <v/>
      </c>
      <c r="N24" s="1" t="str">
        <f aca="false">IF(O24="","",IF(P24&lt;&gt;0,NA(),IF(OR(F24="開封済",G24="不適合"),1,0)))</f>
        <v/>
      </c>
      <c r="O24" s="1" t="str">
        <f aca="false">IF(COUNTA(A24:J24)=0,"",IF(NOT(AND(ISTEXT(A24),LEN(A24)=8,EXACT(LEFT(A24,4),"LOT-"),ISNUMBER(FIND(MID(A24,5,1)&amp;"x","0x1x2x3x4x5x6x7x8x9x")),ISNUMBER(FIND(MID(A24,6,1)&amp;"x","0x1x2x3x4x5x6x7x8x9x")),ISNUMBER(FIND(MID(A24,7,1)&amp;"x","0x1x2x3x4x5x6x7x8x9x")),ISNUMBER(FIND(MID(A24,8,1)&amp;"x","0x1x2x3x4x5x6x7x8x9x")))),"管理IDはLOT-と半角数字4桁",IF(COUNTIFS($A$8:$A$57,A24)&gt;1,"管理IDが重複",IF(NOT(AND(ISTEXT(B24),LEN(B24)=8,EXACT(LEFT(B24,4),"SKU-"),ISNUMBER(FIND(MID(B24,5,1)&amp;"x","0x1x2x3x4x5x6x7x8x9x")),ISNUMBER(FIND(MID(B24,6,1)&amp;"x","0x1x2x3x4x5x6x7x8x9x")),ISNUMBER(FIND(MID(B24,7,1)&amp;"x","0x1x2x3x4x5x6x7x8x9x")),ISNUMBER(FIND(MID(B24,8,1)&amp;"x","0x1x2x3x4x5x6x7x8x9x")))),"品目IDはSKU-と半角数字4桁",IF(NOT(OR(C24="賞味期限",C24="消費期限",C24="その他期限",C24="未確認")),"期限種類を確認",IF(NOT(OR(D24="確認済",D24="未確認")),"期限日区分を確認",IF(AND(D24="確認済",NOT(IF(ISNUMBER(E24),AND(E24&gt;=43831,E24&lt;=73050,E24=INT(E24)),FALSE()))),"確認済期限日は2020〜2099年/時刻なしで必須",IF(AND(D24="未確認",COUNTA(E24)&gt;0),"未確認期限日は空欄",IF(NOT(OR(F24="未開封",F24="開封済",F24="未確認")),"開封状態を確認",IF(NOT(OR(G24="適合",G24="不適合",G24="未確認")),"保存条件を確認",IF(NOT(OR(H24="確認済",H24="未確認")),"在庫区分を確認",IF(AND(H24="確認済",NOT(IF(ISNUMBER(I24),AND(I24&gt;=0,I24&lt;=1000000,I24=INT(I24)),FALSE()))),"確認済数量は0〜100万個の整数で必須",IF(AND(H24="未確認",COUNTA(I24)&gt;0),"未確認数量は空欄",IF(NOT(IF(ISNUMBER(J24),AND(J24&gt;=43831,J24&lt;=73050,J24=INT(J24)),FALSE())),"確認日は2020〜2099年/時刻なしで必須",IF(J24&gt;期限の確認!$H$3,"確認日は確認基準日以下","確認済み")))))))))))))))</f>
        <v/>
      </c>
      <c r="P24" s="1" t="str">
        <f aca="false">IF(O24="","",IF(O24="確認済み",0,1))</f>
        <v/>
      </c>
      <c r="Q24" s="1" t="n">
        <f aca="false">IF(COUNTA(A24:J24)=0,IF(AND(O24="",P24="",K24="",L24="",M24="",N24=""),0,1),IF(NOT(AND(ISTEXT(O24),O24=IF(COUNTA(A24:J24)=0,"",IF(NOT(AND(ISTEXT(A24),LEN(A24)=8,EXACT(LEFT(A24,4),"LOT-"),ISNUMBER(FIND(MID(A24,5,1)&amp;"x","0x1x2x3x4x5x6x7x8x9x")),ISNUMBER(FIND(MID(A24,6,1)&amp;"x","0x1x2x3x4x5x6x7x8x9x")),ISNUMBER(FIND(MID(A24,7,1)&amp;"x","0x1x2x3x4x5x6x7x8x9x")),ISNUMBER(FIND(MID(A24,8,1)&amp;"x","0x1x2x3x4x5x6x7x8x9x")))),"管理IDはLOT-と半角数字4桁",IF(COUNTIFS($A$8:$A$57,A24)&gt;1,"管理IDが重複",IF(NOT(AND(ISTEXT(B24),LEN(B24)=8,EXACT(LEFT(B24,4),"SKU-"),ISNUMBER(FIND(MID(B24,5,1)&amp;"x","0x1x2x3x4x5x6x7x8x9x")),ISNUMBER(FIND(MID(B24,6,1)&amp;"x","0x1x2x3x4x5x6x7x8x9x")),ISNUMBER(FIND(MID(B24,7,1)&amp;"x","0x1x2x3x4x5x6x7x8x9x")),ISNUMBER(FIND(MID(B24,8,1)&amp;"x","0x1x2x3x4x5x6x7x8x9x")))),"品目IDはSKU-と半角数字4桁",IF(NOT(OR(C24="賞味期限",C24="消費期限",C24="その他期限",C24="未確認")),"期限種類を確認",IF(NOT(OR(D24="確認済",D24="未確認")),"期限日区分を確認",IF(AND(D24="確認済",NOT(IF(ISNUMBER(E24),AND(E24&gt;=43831,E24&lt;=73050,E24=INT(E24)),FALSE()))),"確認済期限日は2020〜2099年/時刻なしで必須",IF(AND(D24="未確認",COUNTA(E24)&gt;0),"未確認期限日は空欄",IF(NOT(OR(F24="未開封",F24="開封済",F24="未確認")),"開封状態を確認",IF(NOT(OR(G24="適合",G24="不適合",G24="未確認")),"保存条件を確認",IF(NOT(OR(H24="確認済",H24="未確認")),"在庫区分を確認",IF(AND(H24="確認済",NOT(IF(ISNUMBER(I24),AND(I24&gt;=0,I24&lt;=1000000,I24=INT(I24)),FALSE()))),"確認済数量は0〜100万個の整数で必須",IF(AND(H24="未確認",COUNTA(I24)&gt;0),"未確認数量は空欄",IF(NOT(IF(ISNUMBER(J24),AND(J24&gt;=43831,J24&lt;=73050,J24=INT(J24)),FALSE())),"確認日は2020〜2099年/時刻なしで必須",IF(J24&gt;期限の確認!$H$3,"確認日は確認基準日以下","確認済み"))))))))))))))),ISNUMBER(P24),P24=IF(O24="確認済み",0,1))),1,IF(P24&lt;&gt;0,0,IF(AND(IF(D24="未確認",ISTEXT(K24),ISNUMBER(K24)),K24=IF(D24="未確認","",E24-期限の確認!$B$3),ISTEXT(L24),L24=IF(D24="未確認","期限日未確認",IF(K24&lt;0,"期限超過",IF(K24=0,"期限当日",IF(K24&lt;=期限の確認!$E$3,"注意期間内","注意期間外")))),ISNUMBER(M24),M24=IF(OR(C24="未確認",D24="未確認",F24&lt;&gt;"未開封",G24&lt;&gt;"適合",H24="未確認"),1,0),ISNUMBER(N24),N24=IF(OR(F24="開封済",G24="不適合"),1,0)),0,1))))</f>
        <v>0</v>
      </c>
    </row>
    <row r="25" customFormat="false" ht="32" hidden="false" customHeight="true" outlineLevel="0" collapsed="false">
      <c r="A25" s="11"/>
      <c r="B25" s="11"/>
      <c r="C25" s="12"/>
      <c r="D25" s="12"/>
      <c r="E25" s="4"/>
      <c r="F25" s="12"/>
      <c r="G25" s="12"/>
      <c r="H25" s="12"/>
      <c r="I25" s="13"/>
      <c r="J25" s="4"/>
      <c r="K25" s="9" t="str">
        <f aca="false">IF(O25="","",IF(P25&lt;&gt;0,NA(),IF(D25="未確認","",E25-期限の確認!$B$3)))</f>
        <v/>
      </c>
      <c r="L25" s="1" t="str">
        <f aca="false">IF(O25="","",IF(P25&lt;&gt;0,NA(),IF(D25="未確認","期限日未確認",IF(K25&lt;0,"期限超過",IF(K25=0,"期限当日",IF(K25&lt;=期限の確認!$E$3,"注意期間内","注意期間外"))))))</f>
        <v/>
      </c>
      <c r="M25" s="1" t="str">
        <f aca="false">IF(O25="","",IF(P25&lt;&gt;0,NA(),IF(OR(C25="未確認",D25="未確認",F25&lt;&gt;"未開封",G25&lt;&gt;"適合",H25="未確認"),1,0)))</f>
        <v/>
      </c>
      <c r="N25" s="1" t="str">
        <f aca="false">IF(O25="","",IF(P25&lt;&gt;0,NA(),IF(OR(F25="開封済",G25="不適合"),1,0)))</f>
        <v/>
      </c>
      <c r="O25" s="1" t="str">
        <f aca="false">IF(COUNTA(A25:J25)=0,"",IF(NOT(AND(ISTEXT(A25),LEN(A25)=8,EXACT(LEFT(A25,4),"LOT-"),ISNUMBER(FIND(MID(A25,5,1)&amp;"x","0x1x2x3x4x5x6x7x8x9x")),ISNUMBER(FIND(MID(A25,6,1)&amp;"x","0x1x2x3x4x5x6x7x8x9x")),ISNUMBER(FIND(MID(A25,7,1)&amp;"x","0x1x2x3x4x5x6x7x8x9x")),ISNUMBER(FIND(MID(A25,8,1)&amp;"x","0x1x2x3x4x5x6x7x8x9x")))),"管理IDはLOT-と半角数字4桁",IF(COUNTIFS($A$8:$A$57,A25)&gt;1,"管理IDが重複",IF(NOT(AND(ISTEXT(B25),LEN(B25)=8,EXACT(LEFT(B25,4),"SKU-"),ISNUMBER(FIND(MID(B25,5,1)&amp;"x","0x1x2x3x4x5x6x7x8x9x")),ISNUMBER(FIND(MID(B25,6,1)&amp;"x","0x1x2x3x4x5x6x7x8x9x")),ISNUMBER(FIND(MID(B25,7,1)&amp;"x","0x1x2x3x4x5x6x7x8x9x")),ISNUMBER(FIND(MID(B25,8,1)&amp;"x","0x1x2x3x4x5x6x7x8x9x")))),"品目IDはSKU-と半角数字4桁",IF(NOT(OR(C25="賞味期限",C25="消費期限",C25="その他期限",C25="未確認")),"期限種類を確認",IF(NOT(OR(D25="確認済",D25="未確認")),"期限日区分を確認",IF(AND(D25="確認済",NOT(IF(ISNUMBER(E25),AND(E25&gt;=43831,E25&lt;=73050,E25=INT(E25)),FALSE()))),"確認済期限日は2020〜2099年/時刻なしで必須",IF(AND(D25="未確認",COUNTA(E25)&gt;0),"未確認期限日は空欄",IF(NOT(OR(F25="未開封",F25="開封済",F25="未確認")),"開封状態を確認",IF(NOT(OR(G25="適合",G25="不適合",G25="未確認")),"保存条件を確認",IF(NOT(OR(H25="確認済",H25="未確認")),"在庫区分を確認",IF(AND(H25="確認済",NOT(IF(ISNUMBER(I25),AND(I25&gt;=0,I25&lt;=1000000,I25=INT(I25)),FALSE()))),"確認済数量は0〜100万個の整数で必須",IF(AND(H25="未確認",COUNTA(I25)&gt;0),"未確認数量は空欄",IF(NOT(IF(ISNUMBER(J25),AND(J25&gt;=43831,J25&lt;=73050,J25=INT(J25)),FALSE())),"確認日は2020〜2099年/時刻なしで必須",IF(J25&gt;期限の確認!$H$3,"確認日は確認基準日以下","確認済み")))))))))))))))</f>
        <v/>
      </c>
      <c r="P25" s="1" t="str">
        <f aca="false">IF(O25="","",IF(O25="確認済み",0,1))</f>
        <v/>
      </c>
      <c r="Q25" s="1" t="n">
        <f aca="false">IF(COUNTA(A25:J25)=0,IF(AND(O25="",P25="",K25="",L25="",M25="",N25=""),0,1),IF(NOT(AND(ISTEXT(O25),O25=IF(COUNTA(A25:J25)=0,"",IF(NOT(AND(ISTEXT(A25),LEN(A25)=8,EXACT(LEFT(A25,4),"LOT-"),ISNUMBER(FIND(MID(A25,5,1)&amp;"x","0x1x2x3x4x5x6x7x8x9x")),ISNUMBER(FIND(MID(A25,6,1)&amp;"x","0x1x2x3x4x5x6x7x8x9x")),ISNUMBER(FIND(MID(A25,7,1)&amp;"x","0x1x2x3x4x5x6x7x8x9x")),ISNUMBER(FIND(MID(A25,8,1)&amp;"x","0x1x2x3x4x5x6x7x8x9x")))),"管理IDはLOT-と半角数字4桁",IF(COUNTIFS($A$8:$A$57,A25)&gt;1,"管理IDが重複",IF(NOT(AND(ISTEXT(B25),LEN(B25)=8,EXACT(LEFT(B25,4),"SKU-"),ISNUMBER(FIND(MID(B25,5,1)&amp;"x","0x1x2x3x4x5x6x7x8x9x")),ISNUMBER(FIND(MID(B25,6,1)&amp;"x","0x1x2x3x4x5x6x7x8x9x")),ISNUMBER(FIND(MID(B25,7,1)&amp;"x","0x1x2x3x4x5x6x7x8x9x")),ISNUMBER(FIND(MID(B25,8,1)&amp;"x","0x1x2x3x4x5x6x7x8x9x")))),"品目IDはSKU-と半角数字4桁",IF(NOT(OR(C25="賞味期限",C25="消費期限",C25="その他期限",C25="未確認")),"期限種類を確認",IF(NOT(OR(D25="確認済",D25="未確認")),"期限日区分を確認",IF(AND(D25="確認済",NOT(IF(ISNUMBER(E25),AND(E25&gt;=43831,E25&lt;=73050,E25=INT(E25)),FALSE()))),"確認済期限日は2020〜2099年/時刻なしで必須",IF(AND(D25="未確認",COUNTA(E25)&gt;0),"未確認期限日は空欄",IF(NOT(OR(F25="未開封",F25="開封済",F25="未確認")),"開封状態を確認",IF(NOT(OR(G25="適合",G25="不適合",G25="未確認")),"保存条件を確認",IF(NOT(OR(H25="確認済",H25="未確認")),"在庫区分を確認",IF(AND(H25="確認済",NOT(IF(ISNUMBER(I25),AND(I25&gt;=0,I25&lt;=1000000,I25=INT(I25)),FALSE()))),"確認済数量は0〜100万個の整数で必須",IF(AND(H25="未確認",COUNTA(I25)&gt;0),"未確認数量は空欄",IF(NOT(IF(ISNUMBER(J25),AND(J25&gt;=43831,J25&lt;=73050,J25=INT(J25)),FALSE())),"確認日は2020〜2099年/時刻なしで必須",IF(J25&gt;期限の確認!$H$3,"確認日は確認基準日以下","確認済み"))))))))))))))),ISNUMBER(P25),P25=IF(O25="確認済み",0,1))),1,IF(P25&lt;&gt;0,0,IF(AND(IF(D25="未確認",ISTEXT(K25),ISNUMBER(K25)),K25=IF(D25="未確認","",E25-期限の確認!$B$3),ISTEXT(L25),L25=IF(D25="未確認","期限日未確認",IF(K25&lt;0,"期限超過",IF(K25=0,"期限当日",IF(K25&lt;=期限の確認!$E$3,"注意期間内","注意期間外")))),ISNUMBER(M25),M25=IF(OR(C25="未確認",D25="未確認",F25&lt;&gt;"未開封",G25&lt;&gt;"適合",H25="未確認"),1,0),ISNUMBER(N25),N25=IF(OR(F25="開封済",G25="不適合"),1,0)),0,1))))</f>
        <v>0</v>
      </c>
    </row>
    <row r="26" customFormat="false" ht="32" hidden="false" customHeight="true" outlineLevel="0" collapsed="false">
      <c r="A26" s="11"/>
      <c r="B26" s="11"/>
      <c r="C26" s="12"/>
      <c r="D26" s="12"/>
      <c r="E26" s="4"/>
      <c r="F26" s="12"/>
      <c r="G26" s="12"/>
      <c r="H26" s="12"/>
      <c r="I26" s="13"/>
      <c r="J26" s="4"/>
      <c r="K26" s="9" t="str">
        <f aca="false">IF(O26="","",IF(P26&lt;&gt;0,NA(),IF(D26="未確認","",E26-期限の確認!$B$3)))</f>
        <v/>
      </c>
      <c r="L26" s="1" t="str">
        <f aca="false">IF(O26="","",IF(P26&lt;&gt;0,NA(),IF(D26="未確認","期限日未確認",IF(K26&lt;0,"期限超過",IF(K26=0,"期限当日",IF(K26&lt;=期限の確認!$E$3,"注意期間内","注意期間外"))))))</f>
        <v/>
      </c>
      <c r="M26" s="1" t="str">
        <f aca="false">IF(O26="","",IF(P26&lt;&gt;0,NA(),IF(OR(C26="未確認",D26="未確認",F26&lt;&gt;"未開封",G26&lt;&gt;"適合",H26="未確認"),1,0)))</f>
        <v/>
      </c>
      <c r="N26" s="1" t="str">
        <f aca="false">IF(O26="","",IF(P26&lt;&gt;0,NA(),IF(OR(F26="開封済",G26="不適合"),1,0)))</f>
        <v/>
      </c>
      <c r="O26" s="1" t="str">
        <f aca="false">IF(COUNTA(A26:J26)=0,"",IF(NOT(AND(ISTEXT(A26),LEN(A26)=8,EXACT(LEFT(A26,4),"LOT-"),ISNUMBER(FIND(MID(A26,5,1)&amp;"x","0x1x2x3x4x5x6x7x8x9x")),ISNUMBER(FIND(MID(A26,6,1)&amp;"x","0x1x2x3x4x5x6x7x8x9x")),ISNUMBER(FIND(MID(A26,7,1)&amp;"x","0x1x2x3x4x5x6x7x8x9x")),ISNUMBER(FIND(MID(A26,8,1)&amp;"x","0x1x2x3x4x5x6x7x8x9x")))),"管理IDはLOT-と半角数字4桁",IF(COUNTIFS($A$8:$A$57,A26)&gt;1,"管理IDが重複",IF(NOT(AND(ISTEXT(B26),LEN(B26)=8,EXACT(LEFT(B26,4),"SKU-"),ISNUMBER(FIND(MID(B26,5,1)&amp;"x","0x1x2x3x4x5x6x7x8x9x")),ISNUMBER(FIND(MID(B26,6,1)&amp;"x","0x1x2x3x4x5x6x7x8x9x")),ISNUMBER(FIND(MID(B26,7,1)&amp;"x","0x1x2x3x4x5x6x7x8x9x")),ISNUMBER(FIND(MID(B26,8,1)&amp;"x","0x1x2x3x4x5x6x7x8x9x")))),"品目IDはSKU-と半角数字4桁",IF(NOT(OR(C26="賞味期限",C26="消費期限",C26="その他期限",C26="未確認")),"期限種類を確認",IF(NOT(OR(D26="確認済",D26="未確認")),"期限日区分を確認",IF(AND(D26="確認済",NOT(IF(ISNUMBER(E26),AND(E26&gt;=43831,E26&lt;=73050,E26=INT(E26)),FALSE()))),"確認済期限日は2020〜2099年/時刻なしで必須",IF(AND(D26="未確認",COUNTA(E26)&gt;0),"未確認期限日は空欄",IF(NOT(OR(F26="未開封",F26="開封済",F26="未確認")),"開封状態を確認",IF(NOT(OR(G26="適合",G26="不適合",G26="未確認")),"保存条件を確認",IF(NOT(OR(H26="確認済",H26="未確認")),"在庫区分を確認",IF(AND(H26="確認済",NOT(IF(ISNUMBER(I26),AND(I26&gt;=0,I26&lt;=1000000,I26=INT(I26)),FALSE()))),"確認済数量は0〜100万個の整数で必須",IF(AND(H26="未確認",COUNTA(I26)&gt;0),"未確認数量は空欄",IF(NOT(IF(ISNUMBER(J26),AND(J26&gt;=43831,J26&lt;=73050,J26=INT(J26)),FALSE())),"確認日は2020〜2099年/時刻なしで必須",IF(J26&gt;期限の確認!$H$3,"確認日は確認基準日以下","確認済み")))))))))))))))</f>
        <v/>
      </c>
      <c r="P26" s="1" t="str">
        <f aca="false">IF(O26="","",IF(O26="確認済み",0,1))</f>
        <v/>
      </c>
      <c r="Q26" s="1" t="n">
        <f aca="false">IF(COUNTA(A26:J26)=0,IF(AND(O26="",P26="",K26="",L26="",M26="",N26=""),0,1),IF(NOT(AND(ISTEXT(O26),O26=IF(COUNTA(A26:J26)=0,"",IF(NOT(AND(ISTEXT(A26),LEN(A26)=8,EXACT(LEFT(A26,4),"LOT-"),ISNUMBER(FIND(MID(A26,5,1)&amp;"x","0x1x2x3x4x5x6x7x8x9x")),ISNUMBER(FIND(MID(A26,6,1)&amp;"x","0x1x2x3x4x5x6x7x8x9x")),ISNUMBER(FIND(MID(A26,7,1)&amp;"x","0x1x2x3x4x5x6x7x8x9x")),ISNUMBER(FIND(MID(A26,8,1)&amp;"x","0x1x2x3x4x5x6x7x8x9x")))),"管理IDはLOT-と半角数字4桁",IF(COUNTIFS($A$8:$A$57,A26)&gt;1,"管理IDが重複",IF(NOT(AND(ISTEXT(B26),LEN(B26)=8,EXACT(LEFT(B26,4),"SKU-"),ISNUMBER(FIND(MID(B26,5,1)&amp;"x","0x1x2x3x4x5x6x7x8x9x")),ISNUMBER(FIND(MID(B26,6,1)&amp;"x","0x1x2x3x4x5x6x7x8x9x")),ISNUMBER(FIND(MID(B26,7,1)&amp;"x","0x1x2x3x4x5x6x7x8x9x")),ISNUMBER(FIND(MID(B26,8,1)&amp;"x","0x1x2x3x4x5x6x7x8x9x")))),"品目IDはSKU-と半角数字4桁",IF(NOT(OR(C26="賞味期限",C26="消費期限",C26="その他期限",C26="未確認")),"期限種類を確認",IF(NOT(OR(D26="確認済",D26="未確認")),"期限日区分を確認",IF(AND(D26="確認済",NOT(IF(ISNUMBER(E26),AND(E26&gt;=43831,E26&lt;=73050,E26=INT(E26)),FALSE()))),"確認済期限日は2020〜2099年/時刻なしで必須",IF(AND(D26="未確認",COUNTA(E26)&gt;0),"未確認期限日は空欄",IF(NOT(OR(F26="未開封",F26="開封済",F26="未確認")),"開封状態を確認",IF(NOT(OR(G26="適合",G26="不適合",G26="未確認")),"保存条件を確認",IF(NOT(OR(H26="確認済",H26="未確認")),"在庫区分を確認",IF(AND(H26="確認済",NOT(IF(ISNUMBER(I26),AND(I26&gt;=0,I26&lt;=1000000,I26=INT(I26)),FALSE()))),"確認済数量は0〜100万個の整数で必須",IF(AND(H26="未確認",COUNTA(I26)&gt;0),"未確認数量は空欄",IF(NOT(IF(ISNUMBER(J26),AND(J26&gt;=43831,J26&lt;=73050,J26=INT(J26)),FALSE())),"確認日は2020〜2099年/時刻なしで必須",IF(J26&gt;期限の確認!$H$3,"確認日は確認基準日以下","確認済み"))))))))))))))),ISNUMBER(P26),P26=IF(O26="確認済み",0,1))),1,IF(P26&lt;&gt;0,0,IF(AND(IF(D26="未確認",ISTEXT(K26),ISNUMBER(K26)),K26=IF(D26="未確認","",E26-期限の確認!$B$3),ISTEXT(L26),L26=IF(D26="未確認","期限日未確認",IF(K26&lt;0,"期限超過",IF(K26=0,"期限当日",IF(K26&lt;=期限の確認!$E$3,"注意期間内","注意期間外")))),ISNUMBER(M26),M26=IF(OR(C26="未確認",D26="未確認",F26&lt;&gt;"未開封",G26&lt;&gt;"適合",H26="未確認"),1,0),ISNUMBER(N26),N26=IF(OR(F26="開封済",G26="不適合"),1,0)),0,1))))</f>
        <v>0</v>
      </c>
    </row>
    <row r="27" customFormat="false" ht="32" hidden="false" customHeight="true" outlineLevel="0" collapsed="false">
      <c r="A27" s="11"/>
      <c r="B27" s="11"/>
      <c r="C27" s="12"/>
      <c r="D27" s="12"/>
      <c r="E27" s="4"/>
      <c r="F27" s="12"/>
      <c r="G27" s="12"/>
      <c r="H27" s="12"/>
      <c r="I27" s="13"/>
      <c r="J27" s="4"/>
      <c r="K27" s="9" t="str">
        <f aca="false">IF(O27="","",IF(P27&lt;&gt;0,NA(),IF(D27="未確認","",E27-期限の確認!$B$3)))</f>
        <v/>
      </c>
      <c r="L27" s="1" t="str">
        <f aca="false">IF(O27="","",IF(P27&lt;&gt;0,NA(),IF(D27="未確認","期限日未確認",IF(K27&lt;0,"期限超過",IF(K27=0,"期限当日",IF(K27&lt;=期限の確認!$E$3,"注意期間内","注意期間外"))))))</f>
        <v/>
      </c>
      <c r="M27" s="1" t="str">
        <f aca="false">IF(O27="","",IF(P27&lt;&gt;0,NA(),IF(OR(C27="未確認",D27="未確認",F27&lt;&gt;"未開封",G27&lt;&gt;"適合",H27="未確認"),1,0)))</f>
        <v/>
      </c>
      <c r="N27" s="1" t="str">
        <f aca="false">IF(O27="","",IF(P27&lt;&gt;0,NA(),IF(OR(F27="開封済",G27="不適合"),1,0)))</f>
        <v/>
      </c>
      <c r="O27" s="1" t="str">
        <f aca="false">IF(COUNTA(A27:J27)=0,"",IF(NOT(AND(ISTEXT(A27),LEN(A27)=8,EXACT(LEFT(A27,4),"LOT-"),ISNUMBER(FIND(MID(A27,5,1)&amp;"x","0x1x2x3x4x5x6x7x8x9x")),ISNUMBER(FIND(MID(A27,6,1)&amp;"x","0x1x2x3x4x5x6x7x8x9x")),ISNUMBER(FIND(MID(A27,7,1)&amp;"x","0x1x2x3x4x5x6x7x8x9x")),ISNUMBER(FIND(MID(A27,8,1)&amp;"x","0x1x2x3x4x5x6x7x8x9x")))),"管理IDはLOT-と半角数字4桁",IF(COUNTIFS($A$8:$A$57,A27)&gt;1,"管理IDが重複",IF(NOT(AND(ISTEXT(B27),LEN(B27)=8,EXACT(LEFT(B27,4),"SKU-"),ISNUMBER(FIND(MID(B27,5,1)&amp;"x","0x1x2x3x4x5x6x7x8x9x")),ISNUMBER(FIND(MID(B27,6,1)&amp;"x","0x1x2x3x4x5x6x7x8x9x")),ISNUMBER(FIND(MID(B27,7,1)&amp;"x","0x1x2x3x4x5x6x7x8x9x")),ISNUMBER(FIND(MID(B27,8,1)&amp;"x","0x1x2x3x4x5x6x7x8x9x")))),"品目IDはSKU-と半角数字4桁",IF(NOT(OR(C27="賞味期限",C27="消費期限",C27="その他期限",C27="未確認")),"期限種類を確認",IF(NOT(OR(D27="確認済",D27="未確認")),"期限日区分を確認",IF(AND(D27="確認済",NOT(IF(ISNUMBER(E27),AND(E27&gt;=43831,E27&lt;=73050,E27=INT(E27)),FALSE()))),"確認済期限日は2020〜2099年/時刻なしで必須",IF(AND(D27="未確認",COUNTA(E27)&gt;0),"未確認期限日は空欄",IF(NOT(OR(F27="未開封",F27="開封済",F27="未確認")),"開封状態を確認",IF(NOT(OR(G27="適合",G27="不適合",G27="未確認")),"保存条件を確認",IF(NOT(OR(H27="確認済",H27="未確認")),"在庫区分を確認",IF(AND(H27="確認済",NOT(IF(ISNUMBER(I27),AND(I27&gt;=0,I27&lt;=1000000,I27=INT(I27)),FALSE()))),"確認済数量は0〜100万個の整数で必須",IF(AND(H27="未確認",COUNTA(I27)&gt;0),"未確認数量は空欄",IF(NOT(IF(ISNUMBER(J27),AND(J27&gt;=43831,J27&lt;=73050,J27=INT(J27)),FALSE())),"確認日は2020〜2099年/時刻なしで必須",IF(J27&gt;期限の確認!$H$3,"確認日は確認基準日以下","確認済み")))))))))))))))</f>
        <v/>
      </c>
      <c r="P27" s="1" t="str">
        <f aca="false">IF(O27="","",IF(O27="確認済み",0,1))</f>
        <v/>
      </c>
      <c r="Q27" s="1" t="n">
        <f aca="false">IF(COUNTA(A27:J27)=0,IF(AND(O27="",P27="",K27="",L27="",M27="",N27=""),0,1),IF(NOT(AND(ISTEXT(O27),O27=IF(COUNTA(A27:J27)=0,"",IF(NOT(AND(ISTEXT(A27),LEN(A27)=8,EXACT(LEFT(A27,4),"LOT-"),ISNUMBER(FIND(MID(A27,5,1)&amp;"x","0x1x2x3x4x5x6x7x8x9x")),ISNUMBER(FIND(MID(A27,6,1)&amp;"x","0x1x2x3x4x5x6x7x8x9x")),ISNUMBER(FIND(MID(A27,7,1)&amp;"x","0x1x2x3x4x5x6x7x8x9x")),ISNUMBER(FIND(MID(A27,8,1)&amp;"x","0x1x2x3x4x5x6x7x8x9x")))),"管理IDはLOT-と半角数字4桁",IF(COUNTIFS($A$8:$A$57,A27)&gt;1,"管理IDが重複",IF(NOT(AND(ISTEXT(B27),LEN(B27)=8,EXACT(LEFT(B27,4),"SKU-"),ISNUMBER(FIND(MID(B27,5,1)&amp;"x","0x1x2x3x4x5x6x7x8x9x")),ISNUMBER(FIND(MID(B27,6,1)&amp;"x","0x1x2x3x4x5x6x7x8x9x")),ISNUMBER(FIND(MID(B27,7,1)&amp;"x","0x1x2x3x4x5x6x7x8x9x")),ISNUMBER(FIND(MID(B27,8,1)&amp;"x","0x1x2x3x4x5x6x7x8x9x")))),"品目IDはSKU-と半角数字4桁",IF(NOT(OR(C27="賞味期限",C27="消費期限",C27="その他期限",C27="未確認")),"期限種類を確認",IF(NOT(OR(D27="確認済",D27="未確認")),"期限日区分を確認",IF(AND(D27="確認済",NOT(IF(ISNUMBER(E27),AND(E27&gt;=43831,E27&lt;=73050,E27=INT(E27)),FALSE()))),"確認済期限日は2020〜2099年/時刻なしで必須",IF(AND(D27="未確認",COUNTA(E27)&gt;0),"未確認期限日は空欄",IF(NOT(OR(F27="未開封",F27="開封済",F27="未確認")),"開封状態を確認",IF(NOT(OR(G27="適合",G27="不適合",G27="未確認")),"保存条件を確認",IF(NOT(OR(H27="確認済",H27="未確認")),"在庫区分を確認",IF(AND(H27="確認済",NOT(IF(ISNUMBER(I27),AND(I27&gt;=0,I27&lt;=1000000,I27=INT(I27)),FALSE()))),"確認済数量は0〜100万個の整数で必須",IF(AND(H27="未確認",COUNTA(I27)&gt;0),"未確認数量は空欄",IF(NOT(IF(ISNUMBER(J27),AND(J27&gt;=43831,J27&lt;=73050,J27=INT(J27)),FALSE())),"確認日は2020〜2099年/時刻なしで必須",IF(J27&gt;期限の確認!$H$3,"確認日は確認基準日以下","確認済み"))))))))))))))),ISNUMBER(P27),P27=IF(O27="確認済み",0,1))),1,IF(P27&lt;&gt;0,0,IF(AND(IF(D27="未確認",ISTEXT(K27),ISNUMBER(K27)),K27=IF(D27="未確認","",E27-期限の確認!$B$3),ISTEXT(L27),L27=IF(D27="未確認","期限日未確認",IF(K27&lt;0,"期限超過",IF(K27=0,"期限当日",IF(K27&lt;=期限の確認!$E$3,"注意期間内","注意期間外")))),ISNUMBER(M27),M27=IF(OR(C27="未確認",D27="未確認",F27&lt;&gt;"未開封",G27&lt;&gt;"適合",H27="未確認"),1,0),ISNUMBER(N27),N27=IF(OR(F27="開封済",G27="不適合"),1,0)),0,1))))</f>
        <v>0</v>
      </c>
    </row>
    <row r="28" customFormat="false" ht="32" hidden="false" customHeight="true" outlineLevel="0" collapsed="false">
      <c r="A28" s="11"/>
      <c r="B28" s="11"/>
      <c r="C28" s="12"/>
      <c r="D28" s="12"/>
      <c r="E28" s="4"/>
      <c r="F28" s="12"/>
      <c r="G28" s="12"/>
      <c r="H28" s="12"/>
      <c r="I28" s="13"/>
      <c r="J28" s="4"/>
      <c r="K28" s="9" t="str">
        <f aca="false">IF(O28="","",IF(P28&lt;&gt;0,NA(),IF(D28="未確認","",E28-期限の確認!$B$3)))</f>
        <v/>
      </c>
      <c r="L28" s="1" t="str">
        <f aca="false">IF(O28="","",IF(P28&lt;&gt;0,NA(),IF(D28="未確認","期限日未確認",IF(K28&lt;0,"期限超過",IF(K28=0,"期限当日",IF(K28&lt;=期限の確認!$E$3,"注意期間内","注意期間外"))))))</f>
        <v/>
      </c>
      <c r="M28" s="1" t="str">
        <f aca="false">IF(O28="","",IF(P28&lt;&gt;0,NA(),IF(OR(C28="未確認",D28="未確認",F28&lt;&gt;"未開封",G28&lt;&gt;"適合",H28="未確認"),1,0)))</f>
        <v/>
      </c>
      <c r="N28" s="1" t="str">
        <f aca="false">IF(O28="","",IF(P28&lt;&gt;0,NA(),IF(OR(F28="開封済",G28="不適合"),1,0)))</f>
        <v/>
      </c>
      <c r="O28" s="1" t="str">
        <f aca="false">IF(COUNTA(A28:J28)=0,"",IF(NOT(AND(ISTEXT(A28),LEN(A28)=8,EXACT(LEFT(A28,4),"LOT-"),ISNUMBER(FIND(MID(A28,5,1)&amp;"x","0x1x2x3x4x5x6x7x8x9x")),ISNUMBER(FIND(MID(A28,6,1)&amp;"x","0x1x2x3x4x5x6x7x8x9x")),ISNUMBER(FIND(MID(A28,7,1)&amp;"x","0x1x2x3x4x5x6x7x8x9x")),ISNUMBER(FIND(MID(A28,8,1)&amp;"x","0x1x2x3x4x5x6x7x8x9x")))),"管理IDはLOT-と半角数字4桁",IF(COUNTIFS($A$8:$A$57,A28)&gt;1,"管理IDが重複",IF(NOT(AND(ISTEXT(B28),LEN(B28)=8,EXACT(LEFT(B28,4),"SKU-"),ISNUMBER(FIND(MID(B28,5,1)&amp;"x","0x1x2x3x4x5x6x7x8x9x")),ISNUMBER(FIND(MID(B28,6,1)&amp;"x","0x1x2x3x4x5x6x7x8x9x")),ISNUMBER(FIND(MID(B28,7,1)&amp;"x","0x1x2x3x4x5x6x7x8x9x")),ISNUMBER(FIND(MID(B28,8,1)&amp;"x","0x1x2x3x4x5x6x7x8x9x")))),"品目IDはSKU-と半角数字4桁",IF(NOT(OR(C28="賞味期限",C28="消費期限",C28="その他期限",C28="未確認")),"期限種類を確認",IF(NOT(OR(D28="確認済",D28="未確認")),"期限日区分を確認",IF(AND(D28="確認済",NOT(IF(ISNUMBER(E28),AND(E28&gt;=43831,E28&lt;=73050,E28=INT(E28)),FALSE()))),"確認済期限日は2020〜2099年/時刻なしで必須",IF(AND(D28="未確認",COUNTA(E28)&gt;0),"未確認期限日は空欄",IF(NOT(OR(F28="未開封",F28="開封済",F28="未確認")),"開封状態を確認",IF(NOT(OR(G28="適合",G28="不適合",G28="未確認")),"保存条件を確認",IF(NOT(OR(H28="確認済",H28="未確認")),"在庫区分を確認",IF(AND(H28="確認済",NOT(IF(ISNUMBER(I28),AND(I28&gt;=0,I28&lt;=1000000,I28=INT(I28)),FALSE()))),"確認済数量は0〜100万個の整数で必須",IF(AND(H28="未確認",COUNTA(I28)&gt;0),"未確認数量は空欄",IF(NOT(IF(ISNUMBER(J28),AND(J28&gt;=43831,J28&lt;=73050,J28=INT(J28)),FALSE())),"確認日は2020〜2099年/時刻なしで必須",IF(J28&gt;期限の確認!$H$3,"確認日は確認基準日以下","確認済み")))))))))))))))</f>
        <v/>
      </c>
      <c r="P28" s="1" t="str">
        <f aca="false">IF(O28="","",IF(O28="確認済み",0,1))</f>
        <v/>
      </c>
      <c r="Q28" s="1" t="n">
        <f aca="false">IF(COUNTA(A28:J28)=0,IF(AND(O28="",P28="",K28="",L28="",M28="",N28=""),0,1),IF(NOT(AND(ISTEXT(O28),O28=IF(COUNTA(A28:J28)=0,"",IF(NOT(AND(ISTEXT(A28),LEN(A28)=8,EXACT(LEFT(A28,4),"LOT-"),ISNUMBER(FIND(MID(A28,5,1)&amp;"x","0x1x2x3x4x5x6x7x8x9x")),ISNUMBER(FIND(MID(A28,6,1)&amp;"x","0x1x2x3x4x5x6x7x8x9x")),ISNUMBER(FIND(MID(A28,7,1)&amp;"x","0x1x2x3x4x5x6x7x8x9x")),ISNUMBER(FIND(MID(A28,8,1)&amp;"x","0x1x2x3x4x5x6x7x8x9x")))),"管理IDはLOT-と半角数字4桁",IF(COUNTIFS($A$8:$A$57,A28)&gt;1,"管理IDが重複",IF(NOT(AND(ISTEXT(B28),LEN(B28)=8,EXACT(LEFT(B28,4),"SKU-"),ISNUMBER(FIND(MID(B28,5,1)&amp;"x","0x1x2x3x4x5x6x7x8x9x")),ISNUMBER(FIND(MID(B28,6,1)&amp;"x","0x1x2x3x4x5x6x7x8x9x")),ISNUMBER(FIND(MID(B28,7,1)&amp;"x","0x1x2x3x4x5x6x7x8x9x")),ISNUMBER(FIND(MID(B28,8,1)&amp;"x","0x1x2x3x4x5x6x7x8x9x")))),"品目IDはSKU-と半角数字4桁",IF(NOT(OR(C28="賞味期限",C28="消費期限",C28="その他期限",C28="未確認")),"期限種類を確認",IF(NOT(OR(D28="確認済",D28="未確認")),"期限日区分を確認",IF(AND(D28="確認済",NOT(IF(ISNUMBER(E28),AND(E28&gt;=43831,E28&lt;=73050,E28=INT(E28)),FALSE()))),"確認済期限日は2020〜2099年/時刻なしで必須",IF(AND(D28="未確認",COUNTA(E28)&gt;0),"未確認期限日は空欄",IF(NOT(OR(F28="未開封",F28="開封済",F28="未確認")),"開封状態を確認",IF(NOT(OR(G28="適合",G28="不適合",G28="未確認")),"保存条件を確認",IF(NOT(OR(H28="確認済",H28="未確認")),"在庫区分を確認",IF(AND(H28="確認済",NOT(IF(ISNUMBER(I28),AND(I28&gt;=0,I28&lt;=1000000,I28=INT(I28)),FALSE()))),"確認済数量は0〜100万個の整数で必須",IF(AND(H28="未確認",COUNTA(I28)&gt;0),"未確認数量は空欄",IF(NOT(IF(ISNUMBER(J28),AND(J28&gt;=43831,J28&lt;=73050,J28=INT(J28)),FALSE())),"確認日は2020〜2099年/時刻なしで必須",IF(J28&gt;期限の確認!$H$3,"確認日は確認基準日以下","確認済み"))))))))))))))),ISNUMBER(P28),P28=IF(O28="確認済み",0,1))),1,IF(P28&lt;&gt;0,0,IF(AND(IF(D28="未確認",ISTEXT(K28),ISNUMBER(K28)),K28=IF(D28="未確認","",E28-期限の確認!$B$3),ISTEXT(L28),L28=IF(D28="未確認","期限日未確認",IF(K28&lt;0,"期限超過",IF(K28=0,"期限当日",IF(K28&lt;=期限の確認!$E$3,"注意期間内","注意期間外")))),ISNUMBER(M28),M28=IF(OR(C28="未確認",D28="未確認",F28&lt;&gt;"未開封",G28&lt;&gt;"適合",H28="未確認"),1,0),ISNUMBER(N28),N28=IF(OR(F28="開封済",G28="不適合"),1,0)),0,1))))</f>
        <v>0</v>
      </c>
    </row>
    <row r="29" customFormat="false" ht="32" hidden="false" customHeight="true" outlineLevel="0" collapsed="false">
      <c r="A29" s="11"/>
      <c r="B29" s="11"/>
      <c r="C29" s="12"/>
      <c r="D29" s="12"/>
      <c r="E29" s="4"/>
      <c r="F29" s="12"/>
      <c r="G29" s="12"/>
      <c r="H29" s="12"/>
      <c r="I29" s="13"/>
      <c r="J29" s="4"/>
      <c r="K29" s="9" t="str">
        <f aca="false">IF(O29="","",IF(P29&lt;&gt;0,NA(),IF(D29="未確認","",E29-期限の確認!$B$3)))</f>
        <v/>
      </c>
      <c r="L29" s="1" t="str">
        <f aca="false">IF(O29="","",IF(P29&lt;&gt;0,NA(),IF(D29="未確認","期限日未確認",IF(K29&lt;0,"期限超過",IF(K29=0,"期限当日",IF(K29&lt;=期限の確認!$E$3,"注意期間内","注意期間外"))))))</f>
        <v/>
      </c>
      <c r="M29" s="1" t="str">
        <f aca="false">IF(O29="","",IF(P29&lt;&gt;0,NA(),IF(OR(C29="未確認",D29="未確認",F29&lt;&gt;"未開封",G29&lt;&gt;"適合",H29="未確認"),1,0)))</f>
        <v/>
      </c>
      <c r="N29" s="1" t="str">
        <f aca="false">IF(O29="","",IF(P29&lt;&gt;0,NA(),IF(OR(F29="開封済",G29="不適合"),1,0)))</f>
        <v/>
      </c>
      <c r="O29" s="1" t="str">
        <f aca="false">IF(COUNTA(A29:J29)=0,"",IF(NOT(AND(ISTEXT(A29),LEN(A29)=8,EXACT(LEFT(A29,4),"LOT-"),ISNUMBER(FIND(MID(A29,5,1)&amp;"x","0x1x2x3x4x5x6x7x8x9x")),ISNUMBER(FIND(MID(A29,6,1)&amp;"x","0x1x2x3x4x5x6x7x8x9x")),ISNUMBER(FIND(MID(A29,7,1)&amp;"x","0x1x2x3x4x5x6x7x8x9x")),ISNUMBER(FIND(MID(A29,8,1)&amp;"x","0x1x2x3x4x5x6x7x8x9x")))),"管理IDはLOT-と半角数字4桁",IF(COUNTIFS($A$8:$A$57,A29)&gt;1,"管理IDが重複",IF(NOT(AND(ISTEXT(B29),LEN(B29)=8,EXACT(LEFT(B29,4),"SKU-"),ISNUMBER(FIND(MID(B29,5,1)&amp;"x","0x1x2x3x4x5x6x7x8x9x")),ISNUMBER(FIND(MID(B29,6,1)&amp;"x","0x1x2x3x4x5x6x7x8x9x")),ISNUMBER(FIND(MID(B29,7,1)&amp;"x","0x1x2x3x4x5x6x7x8x9x")),ISNUMBER(FIND(MID(B29,8,1)&amp;"x","0x1x2x3x4x5x6x7x8x9x")))),"品目IDはSKU-と半角数字4桁",IF(NOT(OR(C29="賞味期限",C29="消費期限",C29="その他期限",C29="未確認")),"期限種類を確認",IF(NOT(OR(D29="確認済",D29="未確認")),"期限日区分を確認",IF(AND(D29="確認済",NOT(IF(ISNUMBER(E29),AND(E29&gt;=43831,E29&lt;=73050,E29=INT(E29)),FALSE()))),"確認済期限日は2020〜2099年/時刻なしで必須",IF(AND(D29="未確認",COUNTA(E29)&gt;0),"未確認期限日は空欄",IF(NOT(OR(F29="未開封",F29="開封済",F29="未確認")),"開封状態を確認",IF(NOT(OR(G29="適合",G29="不適合",G29="未確認")),"保存条件を確認",IF(NOT(OR(H29="確認済",H29="未確認")),"在庫区分を確認",IF(AND(H29="確認済",NOT(IF(ISNUMBER(I29),AND(I29&gt;=0,I29&lt;=1000000,I29=INT(I29)),FALSE()))),"確認済数量は0〜100万個の整数で必須",IF(AND(H29="未確認",COUNTA(I29)&gt;0),"未確認数量は空欄",IF(NOT(IF(ISNUMBER(J29),AND(J29&gt;=43831,J29&lt;=73050,J29=INT(J29)),FALSE())),"確認日は2020〜2099年/時刻なしで必須",IF(J29&gt;期限の確認!$H$3,"確認日は確認基準日以下","確認済み")))))))))))))))</f>
        <v/>
      </c>
      <c r="P29" s="1" t="str">
        <f aca="false">IF(O29="","",IF(O29="確認済み",0,1))</f>
        <v/>
      </c>
      <c r="Q29" s="1" t="n">
        <f aca="false">IF(COUNTA(A29:J29)=0,IF(AND(O29="",P29="",K29="",L29="",M29="",N29=""),0,1),IF(NOT(AND(ISTEXT(O29),O29=IF(COUNTA(A29:J29)=0,"",IF(NOT(AND(ISTEXT(A29),LEN(A29)=8,EXACT(LEFT(A29,4),"LOT-"),ISNUMBER(FIND(MID(A29,5,1)&amp;"x","0x1x2x3x4x5x6x7x8x9x")),ISNUMBER(FIND(MID(A29,6,1)&amp;"x","0x1x2x3x4x5x6x7x8x9x")),ISNUMBER(FIND(MID(A29,7,1)&amp;"x","0x1x2x3x4x5x6x7x8x9x")),ISNUMBER(FIND(MID(A29,8,1)&amp;"x","0x1x2x3x4x5x6x7x8x9x")))),"管理IDはLOT-と半角数字4桁",IF(COUNTIFS($A$8:$A$57,A29)&gt;1,"管理IDが重複",IF(NOT(AND(ISTEXT(B29),LEN(B29)=8,EXACT(LEFT(B29,4),"SKU-"),ISNUMBER(FIND(MID(B29,5,1)&amp;"x","0x1x2x3x4x5x6x7x8x9x")),ISNUMBER(FIND(MID(B29,6,1)&amp;"x","0x1x2x3x4x5x6x7x8x9x")),ISNUMBER(FIND(MID(B29,7,1)&amp;"x","0x1x2x3x4x5x6x7x8x9x")),ISNUMBER(FIND(MID(B29,8,1)&amp;"x","0x1x2x3x4x5x6x7x8x9x")))),"品目IDはSKU-と半角数字4桁",IF(NOT(OR(C29="賞味期限",C29="消費期限",C29="その他期限",C29="未確認")),"期限種類を確認",IF(NOT(OR(D29="確認済",D29="未確認")),"期限日区分を確認",IF(AND(D29="確認済",NOT(IF(ISNUMBER(E29),AND(E29&gt;=43831,E29&lt;=73050,E29=INT(E29)),FALSE()))),"確認済期限日は2020〜2099年/時刻なしで必須",IF(AND(D29="未確認",COUNTA(E29)&gt;0),"未確認期限日は空欄",IF(NOT(OR(F29="未開封",F29="開封済",F29="未確認")),"開封状態を確認",IF(NOT(OR(G29="適合",G29="不適合",G29="未確認")),"保存条件を確認",IF(NOT(OR(H29="確認済",H29="未確認")),"在庫区分を確認",IF(AND(H29="確認済",NOT(IF(ISNUMBER(I29),AND(I29&gt;=0,I29&lt;=1000000,I29=INT(I29)),FALSE()))),"確認済数量は0〜100万個の整数で必須",IF(AND(H29="未確認",COUNTA(I29)&gt;0),"未確認数量は空欄",IF(NOT(IF(ISNUMBER(J29),AND(J29&gt;=43831,J29&lt;=73050,J29=INT(J29)),FALSE())),"確認日は2020〜2099年/時刻なしで必須",IF(J29&gt;期限の確認!$H$3,"確認日は確認基準日以下","確認済み"))))))))))))))),ISNUMBER(P29),P29=IF(O29="確認済み",0,1))),1,IF(P29&lt;&gt;0,0,IF(AND(IF(D29="未確認",ISTEXT(K29),ISNUMBER(K29)),K29=IF(D29="未確認","",E29-期限の確認!$B$3),ISTEXT(L29),L29=IF(D29="未確認","期限日未確認",IF(K29&lt;0,"期限超過",IF(K29=0,"期限当日",IF(K29&lt;=期限の確認!$E$3,"注意期間内","注意期間外")))),ISNUMBER(M29),M29=IF(OR(C29="未確認",D29="未確認",F29&lt;&gt;"未開封",G29&lt;&gt;"適合",H29="未確認"),1,0),ISNUMBER(N29),N29=IF(OR(F29="開封済",G29="不適合"),1,0)),0,1))))</f>
        <v>0</v>
      </c>
    </row>
    <row r="30" customFormat="false" ht="32" hidden="false" customHeight="true" outlineLevel="0" collapsed="false">
      <c r="A30" s="11"/>
      <c r="B30" s="11"/>
      <c r="C30" s="12"/>
      <c r="D30" s="12"/>
      <c r="E30" s="4"/>
      <c r="F30" s="12"/>
      <c r="G30" s="12"/>
      <c r="H30" s="12"/>
      <c r="I30" s="13"/>
      <c r="J30" s="4"/>
      <c r="K30" s="9" t="str">
        <f aca="false">IF(O30="","",IF(P30&lt;&gt;0,NA(),IF(D30="未確認","",E30-期限の確認!$B$3)))</f>
        <v/>
      </c>
      <c r="L30" s="1" t="str">
        <f aca="false">IF(O30="","",IF(P30&lt;&gt;0,NA(),IF(D30="未確認","期限日未確認",IF(K30&lt;0,"期限超過",IF(K30=0,"期限当日",IF(K30&lt;=期限の確認!$E$3,"注意期間内","注意期間外"))))))</f>
        <v/>
      </c>
      <c r="M30" s="1" t="str">
        <f aca="false">IF(O30="","",IF(P30&lt;&gt;0,NA(),IF(OR(C30="未確認",D30="未確認",F30&lt;&gt;"未開封",G30&lt;&gt;"適合",H30="未確認"),1,0)))</f>
        <v/>
      </c>
      <c r="N30" s="1" t="str">
        <f aca="false">IF(O30="","",IF(P30&lt;&gt;0,NA(),IF(OR(F30="開封済",G30="不適合"),1,0)))</f>
        <v/>
      </c>
      <c r="O30" s="1" t="str">
        <f aca="false">IF(COUNTA(A30:J30)=0,"",IF(NOT(AND(ISTEXT(A30),LEN(A30)=8,EXACT(LEFT(A30,4),"LOT-"),ISNUMBER(FIND(MID(A30,5,1)&amp;"x","0x1x2x3x4x5x6x7x8x9x")),ISNUMBER(FIND(MID(A30,6,1)&amp;"x","0x1x2x3x4x5x6x7x8x9x")),ISNUMBER(FIND(MID(A30,7,1)&amp;"x","0x1x2x3x4x5x6x7x8x9x")),ISNUMBER(FIND(MID(A30,8,1)&amp;"x","0x1x2x3x4x5x6x7x8x9x")))),"管理IDはLOT-と半角数字4桁",IF(COUNTIFS($A$8:$A$57,A30)&gt;1,"管理IDが重複",IF(NOT(AND(ISTEXT(B30),LEN(B30)=8,EXACT(LEFT(B30,4),"SKU-"),ISNUMBER(FIND(MID(B30,5,1)&amp;"x","0x1x2x3x4x5x6x7x8x9x")),ISNUMBER(FIND(MID(B30,6,1)&amp;"x","0x1x2x3x4x5x6x7x8x9x")),ISNUMBER(FIND(MID(B30,7,1)&amp;"x","0x1x2x3x4x5x6x7x8x9x")),ISNUMBER(FIND(MID(B30,8,1)&amp;"x","0x1x2x3x4x5x6x7x8x9x")))),"品目IDはSKU-と半角数字4桁",IF(NOT(OR(C30="賞味期限",C30="消費期限",C30="その他期限",C30="未確認")),"期限種類を確認",IF(NOT(OR(D30="確認済",D30="未確認")),"期限日区分を確認",IF(AND(D30="確認済",NOT(IF(ISNUMBER(E30),AND(E30&gt;=43831,E30&lt;=73050,E30=INT(E30)),FALSE()))),"確認済期限日は2020〜2099年/時刻なしで必須",IF(AND(D30="未確認",COUNTA(E30)&gt;0),"未確認期限日は空欄",IF(NOT(OR(F30="未開封",F30="開封済",F30="未確認")),"開封状態を確認",IF(NOT(OR(G30="適合",G30="不適合",G30="未確認")),"保存条件を確認",IF(NOT(OR(H30="確認済",H30="未確認")),"在庫区分を確認",IF(AND(H30="確認済",NOT(IF(ISNUMBER(I30),AND(I30&gt;=0,I30&lt;=1000000,I30=INT(I30)),FALSE()))),"確認済数量は0〜100万個の整数で必須",IF(AND(H30="未確認",COUNTA(I30)&gt;0),"未確認数量は空欄",IF(NOT(IF(ISNUMBER(J30),AND(J30&gt;=43831,J30&lt;=73050,J30=INT(J30)),FALSE())),"確認日は2020〜2099年/時刻なしで必須",IF(J30&gt;期限の確認!$H$3,"確認日は確認基準日以下","確認済み")))))))))))))))</f>
        <v/>
      </c>
      <c r="P30" s="1" t="str">
        <f aca="false">IF(O30="","",IF(O30="確認済み",0,1))</f>
        <v/>
      </c>
      <c r="Q30" s="1" t="n">
        <f aca="false">IF(COUNTA(A30:J30)=0,IF(AND(O30="",P30="",K30="",L30="",M30="",N30=""),0,1),IF(NOT(AND(ISTEXT(O30),O30=IF(COUNTA(A30:J30)=0,"",IF(NOT(AND(ISTEXT(A30),LEN(A30)=8,EXACT(LEFT(A30,4),"LOT-"),ISNUMBER(FIND(MID(A30,5,1)&amp;"x","0x1x2x3x4x5x6x7x8x9x")),ISNUMBER(FIND(MID(A30,6,1)&amp;"x","0x1x2x3x4x5x6x7x8x9x")),ISNUMBER(FIND(MID(A30,7,1)&amp;"x","0x1x2x3x4x5x6x7x8x9x")),ISNUMBER(FIND(MID(A30,8,1)&amp;"x","0x1x2x3x4x5x6x7x8x9x")))),"管理IDはLOT-と半角数字4桁",IF(COUNTIFS($A$8:$A$57,A30)&gt;1,"管理IDが重複",IF(NOT(AND(ISTEXT(B30),LEN(B30)=8,EXACT(LEFT(B30,4),"SKU-"),ISNUMBER(FIND(MID(B30,5,1)&amp;"x","0x1x2x3x4x5x6x7x8x9x")),ISNUMBER(FIND(MID(B30,6,1)&amp;"x","0x1x2x3x4x5x6x7x8x9x")),ISNUMBER(FIND(MID(B30,7,1)&amp;"x","0x1x2x3x4x5x6x7x8x9x")),ISNUMBER(FIND(MID(B30,8,1)&amp;"x","0x1x2x3x4x5x6x7x8x9x")))),"品目IDはSKU-と半角数字4桁",IF(NOT(OR(C30="賞味期限",C30="消費期限",C30="その他期限",C30="未確認")),"期限種類を確認",IF(NOT(OR(D30="確認済",D30="未確認")),"期限日区分を確認",IF(AND(D30="確認済",NOT(IF(ISNUMBER(E30),AND(E30&gt;=43831,E30&lt;=73050,E30=INT(E30)),FALSE()))),"確認済期限日は2020〜2099年/時刻なしで必須",IF(AND(D30="未確認",COUNTA(E30)&gt;0),"未確認期限日は空欄",IF(NOT(OR(F30="未開封",F30="開封済",F30="未確認")),"開封状態を確認",IF(NOT(OR(G30="適合",G30="不適合",G30="未確認")),"保存条件を確認",IF(NOT(OR(H30="確認済",H30="未確認")),"在庫区分を確認",IF(AND(H30="確認済",NOT(IF(ISNUMBER(I30),AND(I30&gt;=0,I30&lt;=1000000,I30=INT(I30)),FALSE()))),"確認済数量は0〜100万個の整数で必須",IF(AND(H30="未確認",COUNTA(I30)&gt;0),"未確認数量は空欄",IF(NOT(IF(ISNUMBER(J30),AND(J30&gt;=43831,J30&lt;=73050,J30=INT(J30)),FALSE())),"確認日は2020〜2099年/時刻なしで必須",IF(J30&gt;期限の確認!$H$3,"確認日は確認基準日以下","確認済み"))))))))))))))),ISNUMBER(P30),P30=IF(O30="確認済み",0,1))),1,IF(P30&lt;&gt;0,0,IF(AND(IF(D30="未確認",ISTEXT(K30),ISNUMBER(K30)),K30=IF(D30="未確認","",E30-期限の確認!$B$3),ISTEXT(L30),L30=IF(D30="未確認","期限日未確認",IF(K30&lt;0,"期限超過",IF(K30=0,"期限当日",IF(K30&lt;=期限の確認!$E$3,"注意期間内","注意期間外")))),ISNUMBER(M30),M30=IF(OR(C30="未確認",D30="未確認",F30&lt;&gt;"未開封",G30&lt;&gt;"適合",H30="未確認"),1,0),ISNUMBER(N30),N30=IF(OR(F30="開封済",G30="不適合"),1,0)),0,1))))</f>
        <v>0</v>
      </c>
    </row>
    <row r="31" customFormat="false" ht="32" hidden="false" customHeight="true" outlineLevel="0" collapsed="false">
      <c r="A31" s="11"/>
      <c r="B31" s="11"/>
      <c r="C31" s="12"/>
      <c r="D31" s="12"/>
      <c r="E31" s="4"/>
      <c r="F31" s="12"/>
      <c r="G31" s="12"/>
      <c r="H31" s="12"/>
      <c r="I31" s="13"/>
      <c r="J31" s="4"/>
      <c r="K31" s="9" t="str">
        <f aca="false">IF(O31="","",IF(P31&lt;&gt;0,NA(),IF(D31="未確認","",E31-期限の確認!$B$3)))</f>
        <v/>
      </c>
      <c r="L31" s="1" t="str">
        <f aca="false">IF(O31="","",IF(P31&lt;&gt;0,NA(),IF(D31="未確認","期限日未確認",IF(K31&lt;0,"期限超過",IF(K31=0,"期限当日",IF(K31&lt;=期限の確認!$E$3,"注意期間内","注意期間外"))))))</f>
        <v/>
      </c>
      <c r="M31" s="1" t="str">
        <f aca="false">IF(O31="","",IF(P31&lt;&gt;0,NA(),IF(OR(C31="未確認",D31="未確認",F31&lt;&gt;"未開封",G31&lt;&gt;"適合",H31="未確認"),1,0)))</f>
        <v/>
      </c>
      <c r="N31" s="1" t="str">
        <f aca="false">IF(O31="","",IF(P31&lt;&gt;0,NA(),IF(OR(F31="開封済",G31="不適合"),1,0)))</f>
        <v/>
      </c>
      <c r="O31" s="1" t="str">
        <f aca="false">IF(COUNTA(A31:J31)=0,"",IF(NOT(AND(ISTEXT(A31),LEN(A31)=8,EXACT(LEFT(A31,4),"LOT-"),ISNUMBER(FIND(MID(A31,5,1)&amp;"x","0x1x2x3x4x5x6x7x8x9x")),ISNUMBER(FIND(MID(A31,6,1)&amp;"x","0x1x2x3x4x5x6x7x8x9x")),ISNUMBER(FIND(MID(A31,7,1)&amp;"x","0x1x2x3x4x5x6x7x8x9x")),ISNUMBER(FIND(MID(A31,8,1)&amp;"x","0x1x2x3x4x5x6x7x8x9x")))),"管理IDはLOT-と半角数字4桁",IF(COUNTIFS($A$8:$A$57,A31)&gt;1,"管理IDが重複",IF(NOT(AND(ISTEXT(B31),LEN(B31)=8,EXACT(LEFT(B31,4),"SKU-"),ISNUMBER(FIND(MID(B31,5,1)&amp;"x","0x1x2x3x4x5x6x7x8x9x")),ISNUMBER(FIND(MID(B31,6,1)&amp;"x","0x1x2x3x4x5x6x7x8x9x")),ISNUMBER(FIND(MID(B31,7,1)&amp;"x","0x1x2x3x4x5x6x7x8x9x")),ISNUMBER(FIND(MID(B31,8,1)&amp;"x","0x1x2x3x4x5x6x7x8x9x")))),"品目IDはSKU-と半角数字4桁",IF(NOT(OR(C31="賞味期限",C31="消費期限",C31="その他期限",C31="未確認")),"期限種類を確認",IF(NOT(OR(D31="確認済",D31="未確認")),"期限日区分を確認",IF(AND(D31="確認済",NOT(IF(ISNUMBER(E31),AND(E31&gt;=43831,E31&lt;=73050,E31=INT(E31)),FALSE()))),"確認済期限日は2020〜2099年/時刻なしで必須",IF(AND(D31="未確認",COUNTA(E31)&gt;0),"未確認期限日は空欄",IF(NOT(OR(F31="未開封",F31="開封済",F31="未確認")),"開封状態を確認",IF(NOT(OR(G31="適合",G31="不適合",G31="未確認")),"保存条件を確認",IF(NOT(OR(H31="確認済",H31="未確認")),"在庫区分を確認",IF(AND(H31="確認済",NOT(IF(ISNUMBER(I31),AND(I31&gt;=0,I31&lt;=1000000,I31=INT(I31)),FALSE()))),"確認済数量は0〜100万個の整数で必須",IF(AND(H31="未確認",COUNTA(I31)&gt;0),"未確認数量は空欄",IF(NOT(IF(ISNUMBER(J31),AND(J31&gt;=43831,J31&lt;=73050,J31=INT(J31)),FALSE())),"確認日は2020〜2099年/時刻なしで必須",IF(J31&gt;期限の確認!$H$3,"確認日は確認基準日以下","確認済み")))))))))))))))</f>
        <v/>
      </c>
      <c r="P31" s="1" t="str">
        <f aca="false">IF(O31="","",IF(O31="確認済み",0,1))</f>
        <v/>
      </c>
      <c r="Q31" s="1" t="n">
        <f aca="false">IF(COUNTA(A31:J31)=0,IF(AND(O31="",P31="",K31="",L31="",M31="",N31=""),0,1),IF(NOT(AND(ISTEXT(O31),O31=IF(COUNTA(A31:J31)=0,"",IF(NOT(AND(ISTEXT(A31),LEN(A31)=8,EXACT(LEFT(A31,4),"LOT-"),ISNUMBER(FIND(MID(A31,5,1)&amp;"x","0x1x2x3x4x5x6x7x8x9x")),ISNUMBER(FIND(MID(A31,6,1)&amp;"x","0x1x2x3x4x5x6x7x8x9x")),ISNUMBER(FIND(MID(A31,7,1)&amp;"x","0x1x2x3x4x5x6x7x8x9x")),ISNUMBER(FIND(MID(A31,8,1)&amp;"x","0x1x2x3x4x5x6x7x8x9x")))),"管理IDはLOT-と半角数字4桁",IF(COUNTIFS($A$8:$A$57,A31)&gt;1,"管理IDが重複",IF(NOT(AND(ISTEXT(B31),LEN(B31)=8,EXACT(LEFT(B31,4),"SKU-"),ISNUMBER(FIND(MID(B31,5,1)&amp;"x","0x1x2x3x4x5x6x7x8x9x")),ISNUMBER(FIND(MID(B31,6,1)&amp;"x","0x1x2x3x4x5x6x7x8x9x")),ISNUMBER(FIND(MID(B31,7,1)&amp;"x","0x1x2x3x4x5x6x7x8x9x")),ISNUMBER(FIND(MID(B31,8,1)&amp;"x","0x1x2x3x4x5x6x7x8x9x")))),"品目IDはSKU-と半角数字4桁",IF(NOT(OR(C31="賞味期限",C31="消費期限",C31="その他期限",C31="未確認")),"期限種類を確認",IF(NOT(OR(D31="確認済",D31="未確認")),"期限日区分を確認",IF(AND(D31="確認済",NOT(IF(ISNUMBER(E31),AND(E31&gt;=43831,E31&lt;=73050,E31=INT(E31)),FALSE()))),"確認済期限日は2020〜2099年/時刻なしで必須",IF(AND(D31="未確認",COUNTA(E31)&gt;0),"未確認期限日は空欄",IF(NOT(OR(F31="未開封",F31="開封済",F31="未確認")),"開封状態を確認",IF(NOT(OR(G31="適合",G31="不適合",G31="未確認")),"保存条件を確認",IF(NOT(OR(H31="確認済",H31="未確認")),"在庫区分を確認",IF(AND(H31="確認済",NOT(IF(ISNUMBER(I31),AND(I31&gt;=0,I31&lt;=1000000,I31=INT(I31)),FALSE()))),"確認済数量は0〜100万個の整数で必須",IF(AND(H31="未確認",COUNTA(I31)&gt;0),"未確認数量は空欄",IF(NOT(IF(ISNUMBER(J31),AND(J31&gt;=43831,J31&lt;=73050,J31=INT(J31)),FALSE())),"確認日は2020〜2099年/時刻なしで必須",IF(J31&gt;期限の確認!$H$3,"確認日は確認基準日以下","確認済み"))))))))))))))),ISNUMBER(P31),P31=IF(O31="確認済み",0,1))),1,IF(P31&lt;&gt;0,0,IF(AND(IF(D31="未確認",ISTEXT(K31),ISNUMBER(K31)),K31=IF(D31="未確認","",E31-期限の確認!$B$3),ISTEXT(L31),L31=IF(D31="未確認","期限日未確認",IF(K31&lt;0,"期限超過",IF(K31=0,"期限当日",IF(K31&lt;=期限の確認!$E$3,"注意期間内","注意期間外")))),ISNUMBER(M31),M31=IF(OR(C31="未確認",D31="未確認",F31&lt;&gt;"未開封",G31&lt;&gt;"適合",H31="未確認"),1,0),ISNUMBER(N31),N31=IF(OR(F31="開封済",G31="不適合"),1,0)),0,1))))</f>
        <v>0</v>
      </c>
    </row>
    <row r="32" customFormat="false" ht="32" hidden="false" customHeight="true" outlineLevel="0" collapsed="false">
      <c r="A32" s="11"/>
      <c r="B32" s="11"/>
      <c r="C32" s="12"/>
      <c r="D32" s="12"/>
      <c r="E32" s="4"/>
      <c r="F32" s="12"/>
      <c r="G32" s="12"/>
      <c r="H32" s="12"/>
      <c r="I32" s="13"/>
      <c r="J32" s="4"/>
      <c r="K32" s="9" t="str">
        <f aca="false">IF(O32="","",IF(P32&lt;&gt;0,NA(),IF(D32="未確認","",E32-期限の確認!$B$3)))</f>
        <v/>
      </c>
      <c r="L32" s="1" t="str">
        <f aca="false">IF(O32="","",IF(P32&lt;&gt;0,NA(),IF(D32="未確認","期限日未確認",IF(K32&lt;0,"期限超過",IF(K32=0,"期限当日",IF(K32&lt;=期限の確認!$E$3,"注意期間内","注意期間外"))))))</f>
        <v/>
      </c>
      <c r="M32" s="1" t="str">
        <f aca="false">IF(O32="","",IF(P32&lt;&gt;0,NA(),IF(OR(C32="未確認",D32="未確認",F32&lt;&gt;"未開封",G32&lt;&gt;"適合",H32="未確認"),1,0)))</f>
        <v/>
      </c>
      <c r="N32" s="1" t="str">
        <f aca="false">IF(O32="","",IF(P32&lt;&gt;0,NA(),IF(OR(F32="開封済",G32="不適合"),1,0)))</f>
        <v/>
      </c>
      <c r="O32" s="1" t="str">
        <f aca="false">IF(COUNTA(A32:J32)=0,"",IF(NOT(AND(ISTEXT(A32),LEN(A32)=8,EXACT(LEFT(A32,4),"LOT-"),ISNUMBER(FIND(MID(A32,5,1)&amp;"x","0x1x2x3x4x5x6x7x8x9x")),ISNUMBER(FIND(MID(A32,6,1)&amp;"x","0x1x2x3x4x5x6x7x8x9x")),ISNUMBER(FIND(MID(A32,7,1)&amp;"x","0x1x2x3x4x5x6x7x8x9x")),ISNUMBER(FIND(MID(A32,8,1)&amp;"x","0x1x2x3x4x5x6x7x8x9x")))),"管理IDはLOT-と半角数字4桁",IF(COUNTIFS($A$8:$A$57,A32)&gt;1,"管理IDが重複",IF(NOT(AND(ISTEXT(B32),LEN(B32)=8,EXACT(LEFT(B32,4),"SKU-"),ISNUMBER(FIND(MID(B32,5,1)&amp;"x","0x1x2x3x4x5x6x7x8x9x")),ISNUMBER(FIND(MID(B32,6,1)&amp;"x","0x1x2x3x4x5x6x7x8x9x")),ISNUMBER(FIND(MID(B32,7,1)&amp;"x","0x1x2x3x4x5x6x7x8x9x")),ISNUMBER(FIND(MID(B32,8,1)&amp;"x","0x1x2x3x4x5x6x7x8x9x")))),"品目IDはSKU-と半角数字4桁",IF(NOT(OR(C32="賞味期限",C32="消費期限",C32="その他期限",C32="未確認")),"期限種類を確認",IF(NOT(OR(D32="確認済",D32="未確認")),"期限日区分を確認",IF(AND(D32="確認済",NOT(IF(ISNUMBER(E32),AND(E32&gt;=43831,E32&lt;=73050,E32=INT(E32)),FALSE()))),"確認済期限日は2020〜2099年/時刻なしで必須",IF(AND(D32="未確認",COUNTA(E32)&gt;0),"未確認期限日は空欄",IF(NOT(OR(F32="未開封",F32="開封済",F32="未確認")),"開封状態を確認",IF(NOT(OR(G32="適合",G32="不適合",G32="未確認")),"保存条件を確認",IF(NOT(OR(H32="確認済",H32="未確認")),"在庫区分を確認",IF(AND(H32="確認済",NOT(IF(ISNUMBER(I32),AND(I32&gt;=0,I32&lt;=1000000,I32=INT(I32)),FALSE()))),"確認済数量は0〜100万個の整数で必須",IF(AND(H32="未確認",COUNTA(I32)&gt;0),"未確認数量は空欄",IF(NOT(IF(ISNUMBER(J32),AND(J32&gt;=43831,J32&lt;=73050,J32=INT(J32)),FALSE())),"確認日は2020〜2099年/時刻なしで必須",IF(J32&gt;期限の確認!$H$3,"確認日は確認基準日以下","確認済み")))))))))))))))</f>
        <v/>
      </c>
      <c r="P32" s="1" t="str">
        <f aca="false">IF(O32="","",IF(O32="確認済み",0,1))</f>
        <v/>
      </c>
      <c r="Q32" s="1" t="n">
        <f aca="false">IF(COUNTA(A32:J32)=0,IF(AND(O32="",P32="",K32="",L32="",M32="",N32=""),0,1),IF(NOT(AND(ISTEXT(O32),O32=IF(COUNTA(A32:J32)=0,"",IF(NOT(AND(ISTEXT(A32),LEN(A32)=8,EXACT(LEFT(A32,4),"LOT-"),ISNUMBER(FIND(MID(A32,5,1)&amp;"x","0x1x2x3x4x5x6x7x8x9x")),ISNUMBER(FIND(MID(A32,6,1)&amp;"x","0x1x2x3x4x5x6x7x8x9x")),ISNUMBER(FIND(MID(A32,7,1)&amp;"x","0x1x2x3x4x5x6x7x8x9x")),ISNUMBER(FIND(MID(A32,8,1)&amp;"x","0x1x2x3x4x5x6x7x8x9x")))),"管理IDはLOT-と半角数字4桁",IF(COUNTIFS($A$8:$A$57,A32)&gt;1,"管理IDが重複",IF(NOT(AND(ISTEXT(B32),LEN(B32)=8,EXACT(LEFT(B32,4),"SKU-"),ISNUMBER(FIND(MID(B32,5,1)&amp;"x","0x1x2x3x4x5x6x7x8x9x")),ISNUMBER(FIND(MID(B32,6,1)&amp;"x","0x1x2x3x4x5x6x7x8x9x")),ISNUMBER(FIND(MID(B32,7,1)&amp;"x","0x1x2x3x4x5x6x7x8x9x")),ISNUMBER(FIND(MID(B32,8,1)&amp;"x","0x1x2x3x4x5x6x7x8x9x")))),"品目IDはSKU-と半角数字4桁",IF(NOT(OR(C32="賞味期限",C32="消費期限",C32="その他期限",C32="未確認")),"期限種類を確認",IF(NOT(OR(D32="確認済",D32="未確認")),"期限日区分を確認",IF(AND(D32="確認済",NOT(IF(ISNUMBER(E32),AND(E32&gt;=43831,E32&lt;=73050,E32=INT(E32)),FALSE()))),"確認済期限日は2020〜2099年/時刻なしで必須",IF(AND(D32="未確認",COUNTA(E32)&gt;0),"未確認期限日は空欄",IF(NOT(OR(F32="未開封",F32="開封済",F32="未確認")),"開封状態を確認",IF(NOT(OR(G32="適合",G32="不適合",G32="未確認")),"保存条件を確認",IF(NOT(OR(H32="確認済",H32="未確認")),"在庫区分を確認",IF(AND(H32="確認済",NOT(IF(ISNUMBER(I32),AND(I32&gt;=0,I32&lt;=1000000,I32=INT(I32)),FALSE()))),"確認済数量は0〜100万個の整数で必須",IF(AND(H32="未確認",COUNTA(I32)&gt;0),"未確認数量は空欄",IF(NOT(IF(ISNUMBER(J32),AND(J32&gt;=43831,J32&lt;=73050,J32=INT(J32)),FALSE())),"確認日は2020〜2099年/時刻なしで必須",IF(J32&gt;期限の確認!$H$3,"確認日は確認基準日以下","確認済み"))))))))))))))),ISNUMBER(P32),P32=IF(O32="確認済み",0,1))),1,IF(P32&lt;&gt;0,0,IF(AND(IF(D32="未確認",ISTEXT(K32),ISNUMBER(K32)),K32=IF(D32="未確認","",E32-期限の確認!$B$3),ISTEXT(L32),L32=IF(D32="未確認","期限日未確認",IF(K32&lt;0,"期限超過",IF(K32=0,"期限当日",IF(K32&lt;=期限の確認!$E$3,"注意期間内","注意期間外")))),ISNUMBER(M32),M32=IF(OR(C32="未確認",D32="未確認",F32&lt;&gt;"未開封",G32&lt;&gt;"適合",H32="未確認"),1,0),ISNUMBER(N32),N32=IF(OR(F32="開封済",G32="不適合"),1,0)),0,1))))</f>
        <v>0</v>
      </c>
    </row>
    <row r="33" customFormat="false" ht="32" hidden="false" customHeight="true" outlineLevel="0" collapsed="false">
      <c r="A33" s="11"/>
      <c r="B33" s="11"/>
      <c r="C33" s="12"/>
      <c r="D33" s="12"/>
      <c r="E33" s="4"/>
      <c r="F33" s="12"/>
      <c r="G33" s="12"/>
      <c r="H33" s="12"/>
      <c r="I33" s="13"/>
      <c r="J33" s="4"/>
      <c r="K33" s="9" t="str">
        <f aca="false">IF(O33="","",IF(P33&lt;&gt;0,NA(),IF(D33="未確認","",E33-期限の確認!$B$3)))</f>
        <v/>
      </c>
      <c r="L33" s="1" t="str">
        <f aca="false">IF(O33="","",IF(P33&lt;&gt;0,NA(),IF(D33="未確認","期限日未確認",IF(K33&lt;0,"期限超過",IF(K33=0,"期限当日",IF(K33&lt;=期限の確認!$E$3,"注意期間内","注意期間外"))))))</f>
        <v/>
      </c>
      <c r="M33" s="1" t="str">
        <f aca="false">IF(O33="","",IF(P33&lt;&gt;0,NA(),IF(OR(C33="未確認",D33="未確認",F33&lt;&gt;"未開封",G33&lt;&gt;"適合",H33="未確認"),1,0)))</f>
        <v/>
      </c>
      <c r="N33" s="1" t="str">
        <f aca="false">IF(O33="","",IF(P33&lt;&gt;0,NA(),IF(OR(F33="開封済",G33="不適合"),1,0)))</f>
        <v/>
      </c>
      <c r="O33" s="1" t="str">
        <f aca="false">IF(COUNTA(A33:J33)=0,"",IF(NOT(AND(ISTEXT(A33),LEN(A33)=8,EXACT(LEFT(A33,4),"LOT-"),ISNUMBER(FIND(MID(A33,5,1)&amp;"x","0x1x2x3x4x5x6x7x8x9x")),ISNUMBER(FIND(MID(A33,6,1)&amp;"x","0x1x2x3x4x5x6x7x8x9x")),ISNUMBER(FIND(MID(A33,7,1)&amp;"x","0x1x2x3x4x5x6x7x8x9x")),ISNUMBER(FIND(MID(A33,8,1)&amp;"x","0x1x2x3x4x5x6x7x8x9x")))),"管理IDはLOT-と半角数字4桁",IF(COUNTIFS($A$8:$A$57,A33)&gt;1,"管理IDが重複",IF(NOT(AND(ISTEXT(B33),LEN(B33)=8,EXACT(LEFT(B33,4),"SKU-"),ISNUMBER(FIND(MID(B33,5,1)&amp;"x","0x1x2x3x4x5x6x7x8x9x")),ISNUMBER(FIND(MID(B33,6,1)&amp;"x","0x1x2x3x4x5x6x7x8x9x")),ISNUMBER(FIND(MID(B33,7,1)&amp;"x","0x1x2x3x4x5x6x7x8x9x")),ISNUMBER(FIND(MID(B33,8,1)&amp;"x","0x1x2x3x4x5x6x7x8x9x")))),"品目IDはSKU-と半角数字4桁",IF(NOT(OR(C33="賞味期限",C33="消費期限",C33="その他期限",C33="未確認")),"期限種類を確認",IF(NOT(OR(D33="確認済",D33="未確認")),"期限日区分を確認",IF(AND(D33="確認済",NOT(IF(ISNUMBER(E33),AND(E33&gt;=43831,E33&lt;=73050,E33=INT(E33)),FALSE()))),"確認済期限日は2020〜2099年/時刻なしで必須",IF(AND(D33="未確認",COUNTA(E33)&gt;0),"未確認期限日は空欄",IF(NOT(OR(F33="未開封",F33="開封済",F33="未確認")),"開封状態を確認",IF(NOT(OR(G33="適合",G33="不適合",G33="未確認")),"保存条件を確認",IF(NOT(OR(H33="確認済",H33="未確認")),"在庫区分を確認",IF(AND(H33="確認済",NOT(IF(ISNUMBER(I33),AND(I33&gt;=0,I33&lt;=1000000,I33=INT(I33)),FALSE()))),"確認済数量は0〜100万個の整数で必須",IF(AND(H33="未確認",COUNTA(I33)&gt;0),"未確認数量は空欄",IF(NOT(IF(ISNUMBER(J33),AND(J33&gt;=43831,J33&lt;=73050,J33=INT(J33)),FALSE())),"確認日は2020〜2099年/時刻なしで必須",IF(J33&gt;期限の確認!$H$3,"確認日は確認基準日以下","確認済み")))))))))))))))</f>
        <v/>
      </c>
      <c r="P33" s="1" t="str">
        <f aca="false">IF(O33="","",IF(O33="確認済み",0,1))</f>
        <v/>
      </c>
      <c r="Q33" s="1" t="n">
        <f aca="false">IF(COUNTA(A33:J33)=0,IF(AND(O33="",P33="",K33="",L33="",M33="",N33=""),0,1),IF(NOT(AND(ISTEXT(O33),O33=IF(COUNTA(A33:J33)=0,"",IF(NOT(AND(ISTEXT(A33),LEN(A33)=8,EXACT(LEFT(A33,4),"LOT-"),ISNUMBER(FIND(MID(A33,5,1)&amp;"x","0x1x2x3x4x5x6x7x8x9x")),ISNUMBER(FIND(MID(A33,6,1)&amp;"x","0x1x2x3x4x5x6x7x8x9x")),ISNUMBER(FIND(MID(A33,7,1)&amp;"x","0x1x2x3x4x5x6x7x8x9x")),ISNUMBER(FIND(MID(A33,8,1)&amp;"x","0x1x2x3x4x5x6x7x8x9x")))),"管理IDはLOT-と半角数字4桁",IF(COUNTIFS($A$8:$A$57,A33)&gt;1,"管理IDが重複",IF(NOT(AND(ISTEXT(B33),LEN(B33)=8,EXACT(LEFT(B33,4),"SKU-"),ISNUMBER(FIND(MID(B33,5,1)&amp;"x","0x1x2x3x4x5x6x7x8x9x")),ISNUMBER(FIND(MID(B33,6,1)&amp;"x","0x1x2x3x4x5x6x7x8x9x")),ISNUMBER(FIND(MID(B33,7,1)&amp;"x","0x1x2x3x4x5x6x7x8x9x")),ISNUMBER(FIND(MID(B33,8,1)&amp;"x","0x1x2x3x4x5x6x7x8x9x")))),"品目IDはSKU-と半角数字4桁",IF(NOT(OR(C33="賞味期限",C33="消費期限",C33="その他期限",C33="未確認")),"期限種類を確認",IF(NOT(OR(D33="確認済",D33="未確認")),"期限日区分を確認",IF(AND(D33="確認済",NOT(IF(ISNUMBER(E33),AND(E33&gt;=43831,E33&lt;=73050,E33=INT(E33)),FALSE()))),"確認済期限日は2020〜2099年/時刻なしで必須",IF(AND(D33="未確認",COUNTA(E33)&gt;0),"未確認期限日は空欄",IF(NOT(OR(F33="未開封",F33="開封済",F33="未確認")),"開封状態を確認",IF(NOT(OR(G33="適合",G33="不適合",G33="未確認")),"保存条件を確認",IF(NOT(OR(H33="確認済",H33="未確認")),"在庫区分を確認",IF(AND(H33="確認済",NOT(IF(ISNUMBER(I33),AND(I33&gt;=0,I33&lt;=1000000,I33=INT(I33)),FALSE()))),"確認済数量は0〜100万個の整数で必須",IF(AND(H33="未確認",COUNTA(I33)&gt;0),"未確認数量は空欄",IF(NOT(IF(ISNUMBER(J33),AND(J33&gt;=43831,J33&lt;=73050,J33=INT(J33)),FALSE())),"確認日は2020〜2099年/時刻なしで必須",IF(J33&gt;期限の確認!$H$3,"確認日は確認基準日以下","確認済み"))))))))))))))),ISNUMBER(P33),P33=IF(O33="確認済み",0,1))),1,IF(P33&lt;&gt;0,0,IF(AND(IF(D33="未確認",ISTEXT(K33),ISNUMBER(K33)),K33=IF(D33="未確認","",E33-期限の確認!$B$3),ISTEXT(L33),L33=IF(D33="未確認","期限日未確認",IF(K33&lt;0,"期限超過",IF(K33=0,"期限当日",IF(K33&lt;=期限の確認!$E$3,"注意期間内","注意期間外")))),ISNUMBER(M33),M33=IF(OR(C33="未確認",D33="未確認",F33&lt;&gt;"未開封",G33&lt;&gt;"適合",H33="未確認"),1,0),ISNUMBER(N33),N33=IF(OR(F33="開封済",G33="不適合"),1,0)),0,1))))</f>
        <v>0</v>
      </c>
    </row>
    <row r="34" customFormat="false" ht="32" hidden="false" customHeight="true" outlineLevel="0" collapsed="false">
      <c r="A34" s="11"/>
      <c r="B34" s="11"/>
      <c r="C34" s="12"/>
      <c r="D34" s="12"/>
      <c r="E34" s="4"/>
      <c r="F34" s="12"/>
      <c r="G34" s="12"/>
      <c r="H34" s="12"/>
      <c r="I34" s="13"/>
      <c r="J34" s="4"/>
      <c r="K34" s="9" t="str">
        <f aca="false">IF(O34="","",IF(P34&lt;&gt;0,NA(),IF(D34="未確認","",E34-期限の確認!$B$3)))</f>
        <v/>
      </c>
      <c r="L34" s="1" t="str">
        <f aca="false">IF(O34="","",IF(P34&lt;&gt;0,NA(),IF(D34="未確認","期限日未確認",IF(K34&lt;0,"期限超過",IF(K34=0,"期限当日",IF(K34&lt;=期限の確認!$E$3,"注意期間内","注意期間外"))))))</f>
        <v/>
      </c>
      <c r="M34" s="1" t="str">
        <f aca="false">IF(O34="","",IF(P34&lt;&gt;0,NA(),IF(OR(C34="未確認",D34="未確認",F34&lt;&gt;"未開封",G34&lt;&gt;"適合",H34="未確認"),1,0)))</f>
        <v/>
      </c>
      <c r="N34" s="1" t="str">
        <f aca="false">IF(O34="","",IF(P34&lt;&gt;0,NA(),IF(OR(F34="開封済",G34="不適合"),1,0)))</f>
        <v/>
      </c>
      <c r="O34" s="1" t="str">
        <f aca="false">IF(COUNTA(A34:J34)=0,"",IF(NOT(AND(ISTEXT(A34),LEN(A34)=8,EXACT(LEFT(A34,4),"LOT-"),ISNUMBER(FIND(MID(A34,5,1)&amp;"x","0x1x2x3x4x5x6x7x8x9x")),ISNUMBER(FIND(MID(A34,6,1)&amp;"x","0x1x2x3x4x5x6x7x8x9x")),ISNUMBER(FIND(MID(A34,7,1)&amp;"x","0x1x2x3x4x5x6x7x8x9x")),ISNUMBER(FIND(MID(A34,8,1)&amp;"x","0x1x2x3x4x5x6x7x8x9x")))),"管理IDはLOT-と半角数字4桁",IF(COUNTIFS($A$8:$A$57,A34)&gt;1,"管理IDが重複",IF(NOT(AND(ISTEXT(B34),LEN(B34)=8,EXACT(LEFT(B34,4),"SKU-"),ISNUMBER(FIND(MID(B34,5,1)&amp;"x","0x1x2x3x4x5x6x7x8x9x")),ISNUMBER(FIND(MID(B34,6,1)&amp;"x","0x1x2x3x4x5x6x7x8x9x")),ISNUMBER(FIND(MID(B34,7,1)&amp;"x","0x1x2x3x4x5x6x7x8x9x")),ISNUMBER(FIND(MID(B34,8,1)&amp;"x","0x1x2x3x4x5x6x7x8x9x")))),"品目IDはSKU-と半角数字4桁",IF(NOT(OR(C34="賞味期限",C34="消費期限",C34="その他期限",C34="未確認")),"期限種類を確認",IF(NOT(OR(D34="確認済",D34="未確認")),"期限日区分を確認",IF(AND(D34="確認済",NOT(IF(ISNUMBER(E34),AND(E34&gt;=43831,E34&lt;=73050,E34=INT(E34)),FALSE()))),"確認済期限日は2020〜2099年/時刻なしで必須",IF(AND(D34="未確認",COUNTA(E34)&gt;0),"未確認期限日は空欄",IF(NOT(OR(F34="未開封",F34="開封済",F34="未確認")),"開封状態を確認",IF(NOT(OR(G34="適合",G34="不適合",G34="未確認")),"保存条件を確認",IF(NOT(OR(H34="確認済",H34="未確認")),"在庫区分を確認",IF(AND(H34="確認済",NOT(IF(ISNUMBER(I34),AND(I34&gt;=0,I34&lt;=1000000,I34=INT(I34)),FALSE()))),"確認済数量は0〜100万個の整数で必須",IF(AND(H34="未確認",COUNTA(I34)&gt;0),"未確認数量は空欄",IF(NOT(IF(ISNUMBER(J34),AND(J34&gt;=43831,J34&lt;=73050,J34=INT(J34)),FALSE())),"確認日は2020〜2099年/時刻なしで必須",IF(J34&gt;期限の確認!$H$3,"確認日は確認基準日以下","確認済み")))))))))))))))</f>
        <v/>
      </c>
      <c r="P34" s="1" t="str">
        <f aca="false">IF(O34="","",IF(O34="確認済み",0,1))</f>
        <v/>
      </c>
      <c r="Q34" s="1" t="n">
        <f aca="false">IF(COUNTA(A34:J34)=0,IF(AND(O34="",P34="",K34="",L34="",M34="",N34=""),0,1),IF(NOT(AND(ISTEXT(O34),O34=IF(COUNTA(A34:J34)=0,"",IF(NOT(AND(ISTEXT(A34),LEN(A34)=8,EXACT(LEFT(A34,4),"LOT-"),ISNUMBER(FIND(MID(A34,5,1)&amp;"x","0x1x2x3x4x5x6x7x8x9x")),ISNUMBER(FIND(MID(A34,6,1)&amp;"x","0x1x2x3x4x5x6x7x8x9x")),ISNUMBER(FIND(MID(A34,7,1)&amp;"x","0x1x2x3x4x5x6x7x8x9x")),ISNUMBER(FIND(MID(A34,8,1)&amp;"x","0x1x2x3x4x5x6x7x8x9x")))),"管理IDはLOT-と半角数字4桁",IF(COUNTIFS($A$8:$A$57,A34)&gt;1,"管理IDが重複",IF(NOT(AND(ISTEXT(B34),LEN(B34)=8,EXACT(LEFT(B34,4),"SKU-"),ISNUMBER(FIND(MID(B34,5,1)&amp;"x","0x1x2x3x4x5x6x7x8x9x")),ISNUMBER(FIND(MID(B34,6,1)&amp;"x","0x1x2x3x4x5x6x7x8x9x")),ISNUMBER(FIND(MID(B34,7,1)&amp;"x","0x1x2x3x4x5x6x7x8x9x")),ISNUMBER(FIND(MID(B34,8,1)&amp;"x","0x1x2x3x4x5x6x7x8x9x")))),"品目IDはSKU-と半角数字4桁",IF(NOT(OR(C34="賞味期限",C34="消費期限",C34="その他期限",C34="未確認")),"期限種類を確認",IF(NOT(OR(D34="確認済",D34="未確認")),"期限日区分を確認",IF(AND(D34="確認済",NOT(IF(ISNUMBER(E34),AND(E34&gt;=43831,E34&lt;=73050,E34=INT(E34)),FALSE()))),"確認済期限日は2020〜2099年/時刻なしで必須",IF(AND(D34="未確認",COUNTA(E34)&gt;0),"未確認期限日は空欄",IF(NOT(OR(F34="未開封",F34="開封済",F34="未確認")),"開封状態を確認",IF(NOT(OR(G34="適合",G34="不適合",G34="未確認")),"保存条件を確認",IF(NOT(OR(H34="確認済",H34="未確認")),"在庫区分を確認",IF(AND(H34="確認済",NOT(IF(ISNUMBER(I34),AND(I34&gt;=0,I34&lt;=1000000,I34=INT(I34)),FALSE()))),"確認済数量は0〜100万個の整数で必須",IF(AND(H34="未確認",COUNTA(I34)&gt;0),"未確認数量は空欄",IF(NOT(IF(ISNUMBER(J34),AND(J34&gt;=43831,J34&lt;=73050,J34=INT(J34)),FALSE())),"確認日は2020〜2099年/時刻なしで必須",IF(J34&gt;期限の確認!$H$3,"確認日は確認基準日以下","確認済み"))))))))))))))),ISNUMBER(P34),P34=IF(O34="確認済み",0,1))),1,IF(P34&lt;&gt;0,0,IF(AND(IF(D34="未確認",ISTEXT(K34),ISNUMBER(K34)),K34=IF(D34="未確認","",E34-期限の確認!$B$3),ISTEXT(L34),L34=IF(D34="未確認","期限日未確認",IF(K34&lt;0,"期限超過",IF(K34=0,"期限当日",IF(K34&lt;=期限の確認!$E$3,"注意期間内","注意期間外")))),ISNUMBER(M34),M34=IF(OR(C34="未確認",D34="未確認",F34&lt;&gt;"未開封",G34&lt;&gt;"適合",H34="未確認"),1,0),ISNUMBER(N34),N34=IF(OR(F34="開封済",G34="不適合"),1,0)),0,1))))</f>
        <v>0</v>
      </c>
    </row>
    <row r="35" customFormat="false" ht="32" hidden="false" customHeight="true" outlineLevel="0" collapsed="false">
      <c r="A35" s="11"/>
      <c r="B35" s="11"/>
      <c r="C35" s="12"/>
      <c r="D35" s="12"/>
      <c r="E35" s="4"/>
      <c r="F35" s="12"/>
      <c r="G35" s="12"/>
      <c r="H35" s="12"/>
      <c r="I35" s="13"/>
      <c r="J35" s="4"/>
      <c r="K35" s="9" t="str">
        <f aca="false">IF(O35="","",IF(P35&lt;&gt;0,NA(),IF(D35="未確認","",E35-期限の確認!$B$3)))</f>
        <v/>
      </c>
      <c r="L35" s="1" t="str">
        <f aca="false">IF(O35="","",IF(P35&lt;&gt;0,NA(),IF(D35="未確認","期限日未確認",IF(K35&lt;0,"期限超過",IF(K35=0,"期限当日",IF(K35&lt;=期限の確認!$E$3,"注意期間内","注意期間外"))))))</f>
        <v/>
      </c>
      <c r="M35" s="1" t="str">
        <f aca="false">IF(O35="","",IF(P35&lt;&gt;0,NA(),IF(OR(C35="未確認",D35="未確認",F35&lt;&gt;"未開封",G35&lt;&gt;"適合",H35="未確認"),1,0)))</f>
        <v/>
      </c>
      <c r="N35" s="1" t="str">
        <f aca="false">IF(O35="","",IF(P35&lt;&gt;0,NA(),IF(OR(F35="開封済",G35="不適合"),1,0)))</f>
        <v/>
      </c>
      <c r="O35" s="1" t="str">
        <f aca="false">IF(COUNTA(A35:J35)=0,"",IF(NOT(AND(ISTEXT(A35),LEN(A35)=8,EXACT(LEFT(A35,4),"LOT-"),ISNUMBER(FIND(MID(A35,5,1)&amp;"x","0x1x2x3x4x5x6x7x8x9x")),ISNUMBER(FIND(MID(A35,6,1)&amp;"x","0x1x2x3x4x5x6x7x8x9x")),ISNUMBER(FIND(MID(A35,7,1)&amp;"x","0x1x2x3x4x5x6x7x8x9x")),ISNUMBER(FIND(MID(A35,8,1)&amp;"x","0x1x2x3x4x5x6x7x8x9x")))),"管理IDはLOT-と半角数字4桁",IF(COUNTIFS($A$8:$A$57,A35)&gt;1,"管理IDが重複",IF(NOT(AND(ISTEXT(B35),LEN(B35)=8,EXACT(LEFT(B35,4),"SKU-"),ISNUMBER(FIND(MID(B35,5,1)&amp;"x","0x1x2x3x4x5x6x7x8x9x")),ISNUMBER(FIND(MID(B35,6,1)&amp;"x","0x1x2x3x4x5x6x7x8x9x")),ISNUMBER(FIND(MID(B35,7,1)&amp;"x","0x1x2x3x4x5x6x7x8x9x")),ISNUMBER(FIND(MID(B35,8,1)&amp;"x","0x1x2x3x4x5x6x7x8x9x")))),"品目IDはSKU-と半角数字4桁",IF(NOT(OR(C35="賞味期限",C35="消費期限",C35="その他期限",C35="未確認")),"期限種類を確認",IF(NOT(OR(D35="確認済",D35="未確認")),"期限日区分を確認",IF(AND(D35="確認済",NOT(IF(ISNUMBER(E35),AND(E35&gt;=43831,E35&lt;=73050,E35=INT(E35)),FALSE()))),"確認済期限日は2020〜2099年/時刻なしで必須",IF(AND(D35="未確認",COUNTA(E35)&gt;0),"未確認期限日は空欄",IF(NOT(OR(F35="未開封",F35="開封済",F35="未確認")),"開封状態を確認",IF(NOT(OR(G35="適合",G35="不適合",G35="未確認")),"保存条件を確認",IF(NOT(OR(H35="確認済",H35="未確認")),"在庫区分を確認",IF(AND(H35="確認済",NOT(IF(ISNUMBER(I35),AND(I35&gt;=0,I35&lt;=1000000,I35=INT(I35)),FALSE()))),"確認済数量は0〜100万個の整数で必須",IF(AND(H35="未確認",COUNTA(I35)&gt;0),"未確認数量は空欄",IF(NOT(IF(ISNUMBER(J35),AND(J35&gt;=43831,J35&lt;=73050,J35=INT(J35)),FALSE())),"確認日は2020〜2099年/時刻なしで必須",IF(J35&gt;期限の確認!$H$3,"確認日は確認基準日以下","確認済み")))))))))))))))</f>
        <v/>
      </c>
      <c r="P35" s="1" t="str">
        <f aca="false">IF(O35="","",IF(O35="確認済み",0,1))</f>
        <v/>
      </c>
      <c r="Q35" s="1" t="n">
        <f aca="false">IF(COUNTA(A35:J35)=0,IF(AND(O35="",P35="",K35="",L35="",M35="",N35=""),0,1),IF(NOT(AND(ISTEXT(O35),O35=IF(COUNTA(A35:J35)=0,"",IF(NOT(AND(ISTEXT(A35),LEN(A35)=8,EXACT(LEFT(A35,4),"LOT-"),ISNUMBER(FIND(MID(A35,5,1)&amp;"x","0x1x2x3x4x5x6x7x8x9x")),ISNUMBER(FIND(MID(A35,6,1)&amp;"x","0x1x2x3x4x5x6x7x8x9x")),ISNUMBER(FIND(MID(A35,7,1)&amp;"x","0x1x2x3x4x5x6x7x8x9x")),ISNUMBER(FIND(MID(A35,8,1)&amp;"x","0x1x2x3x4x5x6x7x8x9x")))),"管理IDはLOT-と半角数字4桁",IF(COUNTIFS($A$8:$A$57,A35)&gt;1,"管理IDが重複",IF(NOT(AND(ISTEXT(B35),LEN(B35)=8,EXACT(LEFT(B35,4),"SKU-"),ISNUMBER(FIND(MID(B35,5,1)&amp;"x","0x1x2x3x4x5x6x7x8x9x")),ISNUMBER(FIND(MID(B35,6,1)&amp;"x","0x1x2x3x4x5x6x7x8x9x")),ISNUMBER(FIND(MID(B35,7,1)&amp;"x","0x1x2x3x4x5x6x7x8x9x")),ISNUMBER(FIND(MID(B35,8,1)&amp;"x","0x1x2x3x4x5x6x7x8x9x")))),"品目IDはSKU-と半角数字4桁",IF(NOT(OR(C35="賞味期限",C35="消費期限",C35="その他期限",C35="未確認")),"期限種類を確認",IF(NOT(OR(D35="確認済",D35="未確認")),"期限日区分を確認",IF(AND(D35="確認済",NOT(IF(ISNUMBER(E35),AND(E35&gt;=43831,E35&lt;=73050,E35=INT(E35)),FALSE()))),"確認済期限日は2020〜2099年/時刻なしで必須",IF(AND(D35="未確認",COUNTA(E35)&gt;0),"未確認期限日は空欄",IF(NOT(OR(F35="未開封",F35="開封済",F35="未確認")),"開封状態を確認",IF(NOT(OR(G35="適合",G35="不適合",G35="未確認")),"保存条件を確認",IF(NOT(OR(H35="確認済",H35="未確認")),"在庫区分を確認",IF(AND(H35="確認済",NOT(IF(ISNUMBER(I35),AND(I35&gt;=0,I35&lt;=1000000,I35=INT(I35)),FALSE()))),"確認済数量は0〜100万個の整数で必須",IF(AND(H35="未確認",COUNTA(I35)&gt;0),"未確認数量は空欄",IF(NOT(IF(ISNUMBER(J35),AND(J35&gt;=43831,J35&lt;=73050,J35=INT(J35)),FALSE())),"確認日は2020〜2099年/時刻なしで必須",IF(J35&gt;期限の確認!$H$3,"確認日は確認基準日以下","確認済み"))))))))))))))),ISNUMBER(P35),P35=IF(O35="確認済み",0,1))),1,IF(P35&lt;&gt;0,0,IF(AND(IF(D35="未確認",ISTEXT(K35),ISNUMBER(K35)),K35=IF(D35="未確認","",E35-期限の確認!$B$3),ISTEXT(L35),L35=IF(D35="未確認","期限日未確認",IF(K35&lt;0,"期限超過",IF(K35=0,"期限当日",IF(K35&lt;=期限の確認!$E$3,"注意期間内","注意期間外")))),ISNUMBER(M35),M35=IF(OR(C35="未確認",D35="未確認",F35&lt;&gt;"未開封",G35&lt;&gt;"適合",H35="未確認"),1,0),ISNUMBER(N35),N35=IF(OR(F35="開封済",G35="不適合"),1,0)),0,1))))</f>
        <v>0</v>
      </c>
    </row>
    <row r="36" customFormat="false" ht="32" hidden="false" customHeight="true" outlineLevel="0" collapsed="false">
      <c r="A36" s="11"/>
      <c r="B36" s="11"/>
      <c r="C36" s="12"/>
      <c r="D36" s="12"/>
      <c r="E36" s="4"/>
      <c r="F36" s="12"/>
      <c r="G36" s="12"/>
      <c r="H36" s="12"/>
      <c r="I36" s="13"/>
      <c r="J36" s="4"/>
      <c r="K36" s="9" t="str">
        <f aca="false">IF(O36="","",IF(P36&lt;&gt;0,NA(),IF(D36="未確認","",E36-期限の確認!$B$3)))</f>
        <v/>
      </c>
      <c r="L36" s="1" t="str">
        <f aca="false">IF(O36="","",IF(P36&lt;&gt;0,NA(),IF(D36="未確認","期限日未確認",IF(K36&lt;0,"期限超過",IF(K36=0,"期限当日",IF(K36&lt;=期限の確認!$E$3,"注意期間内","注意期間外"))))))</f>
        <v/>
      </c>
      <c r="M36" s="1" t="str">
        <f aca="false">IF(O36="","",IF(P36&lt;&gt;0,NA(),IF(OR(C36="未確認",D36="未確認",F36&lt;&gt;"未開封",G36&lt;&gt;"適合",H36="未確認"),1,0)))</f>
        <v/>
      </c>
      <c r="N36" s="1" t="str">
        <f aca="false">IF(O36="","",IF(P36&lt;&gt;0,NA(),IF(OR(F36="開封済",G36="不適合"),1,0)))</f>
        <v/>
      </c>
      <c r="O36" s="1" t="str">
        <f aca="false">IF(COUNTA(A36:J36)=0,"",IF(NOT(AND(ISTEXT(A36),LEN(A36)=8,EXACT(LEFT(A36,4),"LOT-"),ISNUMBER(FIND(MID(A36,5,1)&amp;"x","0x1x2x3x4x5x6x7x8x9x")),ISNUMBER(FIND(MID(A36,6,1)&amp;"x","0x1x2x3x4x5x6x7x8x9x")),ISNUMBER(FIND(MID(A36,7,1)&amp;"x","0x1x2x3x4x5x6x7x8x9x")),ISNUMBER(FIND(MID(A36,8,1)&amp;"x","0x1x2x3x4x5x6x7x8x9x")))),"管理IDはLOT-と半角数字4桁",IF(COUNTIFS($A$8:$A$57,A36)&gt;1,"管理IDが重複",IF(NOT(AND(ISTEXT(B36),LEN(B36)=8,EXACT(LEFT(B36,4),"SKU-"),ISNUMBER(FIND(MID(B36,5,1)&amp;"x","0x1x2x3x4x5x6x7x8x9x")),ISNUMBER(FIND(MID(B36,6,1)&amp;"x","0x1x2x3x4x5x6x7x8x9x")),ISNUMBER(FIND(MID(B36,7,1)&amp;"x","0x1x2x3x4x5x6x7x8x9x")),ISNUMBER(FIND(MID(B36,8,1)&amp;"x","0x1x2x3x4x5x6x7x8x9x")))),"品目IDはSKU-と半角数字4桁",IF(NOT(OR(C36="賞味期限",C36="消費期限",C36="その他期限",C36="未確認")),"期限種類を確認",IF(NOT(OR(D36="確認済",D36="未確認")),"期限日区分を確認",IF(AND(D36="確認済",NOT(IF(ISNUMBER(E36),AND(E36&gt;=43831,E36&lt;=73050,E36=INT(E36)),FALSE()))),"確認済期限日は2020〜2099年/時刻なしで必須",IF(AND(D36="未確認",COUNTA(E36)&gt;0),"未確認期限日は空欄",IF(NOT(OR(F36="未開封",F36="開封済",F36="未確認")),"開封状態を確認",IF(NOT(OR(G36="適合",G36="不適合",G36="未確認")),"保存条件を確認",IF(NOT(OR(H36="確認済",H36="未確認")),"在庫区分を確認",IF(AND(H36="確認済",NOT(IF(ISNUMBER(I36),AND(I36&gt;=0,I36&lt;=1000000,I36=INT(I36)),FALSE()))),"確認済数量は0〜100万個の整数で必須",IF(AND(H36="未確認",COUNTA(I36)&gt;0),"未確認数量は空欄",IF(NOT(IF(ISNUMBER(J36),AND(J36&gt;=43831,J36&lt;=73050,J36=INT(J36)),FALSE())),"確認日は2020〜2099年/時刻なしで必須",IF(J36&gt;期限の確認!$H$3,"確認日は確認基準日以下","確認済み")))))))))))))))</f>
        <v/>
      </c>
      <c r="P36" s="1" t="str">
        <f aca="false">IF(O36="","",IF(O36="確認済み",0,1))</f>
        <v/>
      </c>
      <c r="Q36" s="1" t="n">
        <f aca="false">IF(COUNTA(A36:J36)=0,IF(AND(O36="",P36="",K36="",L36="",M36="",N36=""),0,1),IF(NOT(AND(ISTEXT(O36),O36=IF(COUNTA(A36:J36)=0,"",IF(NOT(AND(ISTEXT(A36),LEN(A36)=8,EXACT(LEFT(A36,4),"LOT-"),ISNUMBER(FIND(MID(A36,5,1)&amp;"x","0x1x2x3x4x5x6x7x8x9x")),ISNUMBER(FIND(MID(A36,6,1)&amp;"x","0x1x2x3x4x5x6x7x8x9x")),ISNUMBER(FIND(MID(A36,7,1)&amp;"x","0x1x2x3x4x5x6x7x8x9x")),ISNUMBER(FIND(MID(A36,8,1)&amp;"x","0x1x2x3x4x5x6x7x8x9x")))),"管理IDはLOT-と半角数字4桁",IF(COUNTIFS($A$8:$A$57,A36)&gt;1,"管理IDが重複",IF(NOT(AND(ISTEXT(B36),LEN(B36)=8,EXACT(LEFT(B36,4),"SKU-"),ISNUMBER(FIND(MID(B36,5,1)&amp;"x","0x1x2x3x4x5x6x7x8x9x")),ISNUMBER(FIND(MID(B36,6,1)&amp;"x","0x1x2x3x4x5x6x7x8x9x")),ISNUMBER(FIND(MID(B36,7,1)&amp;"x","0x1x2x3x4x5x6x7x8x9x")),ISNUMBER(FIND(MID(B36,8,1)&amp;"x","0x1x2x3x4x5x6x7x8x9x")))),"品目IDはSKU-と半角数字4桁",IF(NOT(OR(C36="賞味期限",C36="消費期限",C36="その他期限",C36="未確認")),"期限種類を確認",IF(NOT(OR(D36="確認済",D36="未確認")),"期限日区分を確認",IF(AND(D36="確認済",NOT(IF(ISNUMBER(E36),AND(E36&gt;=43831,E36&lt;=73050,E36=INT(E36)),FALSE()))),"確認済期限日は2020〜2099年/時刻なしで必須",IF(AND(D36="未確認",COUNTA(E36)&gt;0),"未確認期限日は空欄",IF(NOT(OR(F36="未開封",F36="開封済",F36="未確認")),"開封状態を確認",IF(NOT(OR(G36="適合",G36="不適合",G36="未確認")),"保存条件を確認",IF(NOT(OR(H36="確認済",H36="未確認")),"在庫区分を確認",IF(AND(H36="確認済",NOT(IF(ISNUMBER(I36),AND(I36&gt;=0,I36&lt;=1000000,I36=INT(I36)),FALSE()))),"確認済数量は0〜100万個の整数で必須",IF(AND(H36="未確認",COUNTA(I36)&gt;0),"未確認数量は空欄",IF(NOT(IF(ISNUMBER(J36),AND(J36&gt;=43831,J36&lt;=73050,J36=INT(J36)),FALSE())),"確認日は2020〜2099年/時刻なしで必須",IF(J36&gt;期限の確認!$H$3,"確認日は確認基準日以下","確認済み"))))))))))))))),ISNUMBER(P36),P36=IF(O36="確認済み",0,1))),1,IF(P36&lt;&gt;0,0,IF(AND(IF(D36="未確認",ISTEXT(K36),ISNUMBER(K36)),K36=IF(D36="未確認","",E36-期限の確認!$B$3),ISTEXT(L36),L36=IF(D36="未確認","期限日未確認",IF(K36&lt;0,"期限超過",IF(K36=0,"期限当日",IF(K36&lt;=期限の確認!$E$3,"注意期間内","注意期間外")))),ISNUMBER(M36),M36=IF(OR(C36="未確認",D36="未確認",F36&lt;&gt;"未開封",G36&lt;&gt;"適合",H36="未確認"),1,0),ISNUMBER(N36),N36=IF(OR(F36="開封済",G36="不適合"),1,0)),0,1))))</f>
        <v>0</v>
      </c>
    </row>
    <row r="37" customFormat="false" ht="32" hidden="false" customHeight="true" outlineLevel="0" collapsed="false">
      <c r="A37" s="11"/>
      <c r="B37" s="11"/>
      <c r="C37" s="12"/>
      <c r="D37" s="12"/>
      <c r="E37" s="4"/>
      <c r="F37" s="12"/>
      <c r="G37" s="12"/>
      <c r="H37" s="12"/>
      <c r="I37" s="13"/>
      <c r="J37" s="4"/>
      <c r="K37" s="9" t="str">
        <f aca="false">IF(O37="","",IF(P37&lt;&gt;0,NA(),IF(D37="未確認","",E37-期限の確認!$B$3)))</f>
        <v/>
      </c>
      <c r="L37" s="1" t="str">
        <f aca="false">IF(O37="","",IF(P37&lt;&gt;0,NA(),IF(D37="未確認","期限日未確認",IF(K37&lt;0,"期限超過",IF(K37=0,"期限当日",IF(K37&lt;=期限の確認!$E$3,"注意期間内","注意期間外"))))))</f>
        <v/>
      </c>
      <c r="M37" s="1" t="str">
        <f aca="false">IF(O37="","",IF(P37&lt;&gt;0,NA(),IF(OR(C37="未確認",D37="未確認",F37&lt;&gt;"未開封",G37&lt;&gt;"適合",H37="未確認"),1,0)))</f>
        <v/>
      </c>
      <c r="N37" s="1" t="str">
        <f aca="false">IF(O37="","",IF(P37&lt;&gt;0,NA(),IF(OR(F37="開封済",G37="不適合"),1,0)))</f>
        <v/>
      </c>
      <c r="O37" s="1" t="str">
        <f aca="false">IF(COUNTA(A37:J37)=0,"",IF(NOT(AND(ISTEXT(A37),LEN(A37)=8,EXACT(LEFT(A37,4),"LOT-"),ISNUMBER(FIND(MID(A37,5,1)&amp;"x","0x1x2x3x4x5x6x7x8x9x")),ISNUMBER(FIND(MID(A37,6,1)&amp;"x","0x1x2x3x4x5x6x7x8x9x")),ISNUMBER(FIND(MID(A37,7,1)&amp;"x","0x1x2x3x4x5x6x7x8x9x")),ISNUMBER(FIND(MID(A37,8,1)&amp;"x","0x1x2x3x4x5x6x7x8x9x")))),"管理IDはLOT-と半角数字4桁",IF(COUNTIFS($A$8:$A$57,A37)&gt;1,"管理IDが重複",IF(NOT(AND(ISTEXT(B37),LEN(B37)=8,EXACT(LEFT(B37,4),"SKU-"),ISNUMBER(FIND(MID(B37,5,1)&amp;"x","0x1x2x3x4x5x6x7x8x9x")),ISNUMBER(FIND(MID(B37,6,1)&amp;"x","0x1x2x3x4x5x6x7x8x9x")),ISNUMBER(FIND(MID(B37,7,1)&amp;"x","0x1x2x3x4x5x6x7x8x9x")),ISNUMBER(FIND(MID(B37,8,1)&amp;"x","0x1x2x3x4x5x6x7x8x9x")))),"品目IDはSKU-と半角数字4桁",IF(NOT(OR(C37="賞味期限",C37="消費期限",C37="その他期限",C37="未確認")),"期限種類を確認",IF(NOT(OR(D37="確認済",D37="未確認")),"期限日区分を確認",IF(AND(D37="確認済",NOT(IF(ISNUMBER(E37),AND(E37&gt;=43831,E37&lt;=73050,E37=INT(E37)),FALSE()))),"確認済期限日は2020〜2099年/時刻なしで必須",IF(AND(D37="未確認",COUNTA(E37)&gt;0),"未確認期限日は空欄",IF(NOT(OR(F37="未開封",F37="開封済",F37="未確認")),"開封状態を確認",IF(NOT(OR(G37="適合",G37="不適合",G37="未確認")),"保存条件を確認",IF(NOT(OR(H37="確認済",H37="未確認")),"在庫区分を確認",IF(AND(H37="確認済",NOT(IF(ISNUMBER(I37),AND(I37&gt;=0,I37&lt;=1000000,I37=INT(I37)),FALSE()))),"確認済数量は0〜100万個の整数で必須",IF(AND(H37="未確認",COUNTA(I37)&gt;0),"未確認数量は空欄",IF(NOT(IF(ISNUMBER(J37),AND(J37&gt;=43831,J37&lt;=73050,J37=INT(J37)),FALSE())),"確認日は2020〜2099年/時刻なしで必須",IF(J37&gt;期限の確認!$H$3,"確認日は確認基準日以下","確認済み")))))))))))))))</f>
        <v/>
      </c>
      <c r="P37" s="1" t="str">
        <f aca="false">IF(O37="","",IF(O37="確認済み",0,1))</f>
        <v/>
      </c>
      <c r="Q37" s="1" t="n">
        <f aca="false">IF(COUNTA(A37:J37)=0,IF(AND(O37="",P37="",K37="",L37="",M37="",N37=""),0,1),IF(NOT(AND(ISTEXT(O37),O37=IF(COUNTA(A37:J37)=0,"",IF(NOT(AND(ISTEXT(A37),LEN(A37)=8,EXACT(LEFT(A37,4),"LOT-"),ISNUMBER(FIND(MID(A37,5,1)&amp;"x","0x1x2x3x4x5x6x7x8x9x")),ISNUMBER(FIND(MID(A37,6,1)&amp;"x","0x1x2x3x4x5x6x7x8x9x")),ISNUMBER(FIND(MID(A37,7,1)&amp;"x","0x1x2x3x4x5x6x7x8x9x")),ISNUMBER(FIND(MID(A37,8,1)&amp;"x","0x1x2x3x4x5x6x7x8x9x")))),"管理IDはLOT-と半角数字4桁",IF(COUNTIFS($A$8:$A$57,A37)&gt;1,"管理IDが重複",IF(NOT(AND(ISTEXT(B37),LEN(B37)=8,EXACT(LEFT(B37,4),"SKU-"),ISNUMBER(FIND(MID(B37,5,1)&amp;"x","0x1x2x3x4x5x6x7x8x9x")),ISNUMBER(FIND(MID(B37,6,1)&amp;"x","0x1x2x3x4x5x6x7x8x9x")),ISNUMBER(FIND(MID(B37,7,1)&amp;"x","0x1x2x3x4x5x6x7x8x9x")),ISNUMBER(FIND(MID(B37,8,1)&amp;"x","0x1x2x3x4x5x6x7x8x9x")))),"品目IDはSKU-と半角数字4桁",IF(NOT(OR(C37="賞味期限",C37="消費期限",C37="その他期限",C37="未確認")),"期限種類を確認",IF(NOT(OR(D37="確認済",D37="未確認")),"期限日区分を確認",IF(AND(D37="確認済",NOT(IF(ISNUMBER(E37),AND(E37&gt;=43831,E37&lt;=73050,E37=INT(E37)),FALSE()))),"確認済期限日は2020〜2099年/時刻なしで必須",IF(AND(D37="未確認",COUNTA(E37)&gt;0),"未確認期限日は空欄",IF(NOT(OR(F37="未開封",F37="開封済",F37="未確認")),"開封状態を確認",IF(NOT(OR(G37="適合",G37="不適合",G37="未確認")),"保存条件を確認",IF(NOT(OR(H37="確認済",H37="未確認")),"在庫区分を確認",IF(AND(H37="確認済",NOT(IF(ISNUMBER(I37),AND(I37&gt;=0,I37&lt;=1000000,I37=INT(I37)),FALSE()))),"確認済数量は0〜100万個の整数で必須",IF(AND(H37="未確認",COUNTA(I37)&gt;0),"未確認数量は空欄",IF(NOT(IF(ISNUMBER(J37),AND(J37&gt;=43831,J37&lt;=73050,J37=INT(J37)),FALSE())),"確認日は2020〜2099年/時刻なしで必須",IF(J37&gt;期限の確認!$H$3,"確認日は確認基準日以下","確認済み"))))))))))))))),ISNUMBER(P37),P37=IF(O37="確認済み",0,1))),1,IF(P37&lt;&gt;0,0,IF(AND(IF(D37="未確認",ISTEXT(K37),ISNUMBER(K37)),K37=IF(D37="未確認","",E37-期限の確認!$B$3),ISTEXT(L37),L37=IF(D37="未確認","期限日未確認",IF(K37&lt;0,"期限超過",IF(K37=0,"期限当日",IF(K37&lt;=期限の確認!$E$3,"注意期間内","注意期間外")))),ISNUMBER(M37),M37=IF(OR(C37="未確認",D37="未確認",F37&lt;&gt;"未開封",G37&lt;&gt;"適合",H37="未確認"),1,0),ISNUMBER(N37),N37=IF(OR(F37="開封済",G37="不適合"),1,0)),0,1))))</f>
        <v>0</v>
      </c>
    </row>
    <row r="38" customFormat="false" ht="32" hidden="false" customHeight="true" outlineLevel="0" collapsed="false">
      <c r="A38" s="11"/>
      <c r="B38" s="11"/>
      <c r="C38" s="12"/>
      <c r="D38" s="12"/>
      <c r="E38" s="4"/>
      <c r="F38" s="12"/>
      <c r="G38" s="12"/>
      <c r="H38" s="12"/>
      <c r="I38" s="13"/>
      <c r="J38" s="4"/>
      <c r="K38" s="9" t="str">
        <f aca="false">IF(O38="","",IF(P38&lt;&gt;0,NA(),IF(D38="未確認","",E38-期限の確認!$B$3)))</f>
        <v/>
      </c>
      <c r="L38" s="1" t="str">
        <f aca="false">IF(O38="","",IF(P38&lt;&gt;0,NA(),IF(D38="未確認","期限日未確認",IF(K38&lt;0,"期限超過",IF(K38=0,"期限当日",IF(K38&lt;=期限の確認!$E$3,"注意期間内","注意期間外"))))))</f>
        <v/>
      </c>
      <c r="M38" s="1" t="str">
        <f aca="false">IF(O38="","",IF(P38&lt;&gt;0,NA(),IF(OR(C38="未確認",D38="未確認",F38&lt;&gt;"未開封",G38&lt;&gt;"適合",H38="未確認"),1,0)))</f>
        <v/>
      </c>
      <c r="N38" s="1" t="str">
        <f aca="false">IF(O38="","",IF(P38&lt;&gt;0,NA(),IF(OR(F38="開封済",G38="不適合"),1,0)))</f>
        <v/>
      </c>
      <c r="O38" s="1" t="str">
        <f aca="false">IF(COUNTA(A38:J38)=0,"",IF(NOT(AND(ISTEXT(A38),LEN(A38)=8,EXACT(LEFT(A38,4),"LOT-"),ISNUMBER(FIND(MID(A38,5,1)&amp;"x","0x1x2x3x4x5x6x7x8x9x")),ISNUMBER(FIND(MID(A38,6,1)&amp;"x","0x1x2x3x4x5x6x7x8x9x")),ISNUMBER(FIND(MID(A38,7,1)&amp;"x","0x1x2x3x4x5x6x7x8x9x")),ISNUMBER(FIND(MID(A38,8,1)&amp;"x","0x1x2x3x4x5x6x7x8x9x")))),"管理IDはLOT-と半角数字4桁",IF(COUNTIFS($A$8:$A$57,A38)&gt;1,"管理IDが重複",IF(NOT(AND(ISTEXT(B38),LEN(B38)=8,EXACT(LEFT(B38,4),"SKU-"),ISNUMBER(FIND(MID(B38,5,1)&amp;"x","0x1x2x3x4x5x6x7x8x9x")),ISNUMBER(FIND(MID(B38,6,1)&amp;"x","0x1x2x3x4x5x6x7x8x9x")),ISNUMBER(FIND(MID(B38,7,1)&amp;"x","0x1x2x3x4x5x6x7x8x9x")),ISNUMBER(FIND(MID(B38,8,1)&amp;"x","0x1x2x3x4x5x6x7x8x9x")))),"品目IDはSKU-と半角数字4桁",IF(NOT(OR(C38="賞味期限",C38="消費期限",C38="その他期限",C38="未確認")),"期限種類を確認",IF(NOT(OR(D38="確認済",D38="未確認")),"期限日区分を確認",IF(AND(D38="確認済",NOT(IF(ISNUMBER(E38),AND(E38&gt;=43831,E38&lt;=73050,E38=INT(E38)),FALSE()))),"確認済期限日は2020〜2099年/時刻なしで必須",IF(AND(D38="未確認",COUNTA(E38)&gt;0),"未確認期限日は空欄",IF(NOT(OR(F38="未開封",F38="開封済",F38="未確認")),"開封状態を確認",IF(NOT(OR(G38="適合",G38="不適合",G38="未確認")),"保存条件を確認",IF(NOT(OR(H38="確認済",H38="未確認")),"在庫区分を確認",IF(AND(H38="確認済",NOT(IF(ISNUMBER(I38),AND(I38&gt;=0,I38&lt;=1000000,I38=INT(I38)),FALSE()))),"確認済数量は0〜100万個の整数で必須",IF(AND(H38="未確認",COUNTA(I38)&gt;0),"未確認数量は空欄",IF(NOT(IF(ISNUMBER(J38),AND(J38&gt;=43831,J38&lt;=73050,J38=INT(J38)),FALSE())),"確認日は2020〜2099年/時刻なしで必須",IF(J38&gt;期限の確認!$H$3,"確認日は確認基準日以下","確認済み")))))))))))))))</f>
        <v/>
      </c>
      <c r="P38" s="1" t="str">
        <f aca="false">IF(O38="","",IF(O38="確認済み",0,1))</f>
        <v/>
      </c>
      <c r="Q38" s="1" t="n">
        <f aca="false">IF(COUNTA(A38:J38)=0,IF(AND(O38="",P38="",K38="",L38="",M38="",N38=""),0,1),IF(NOT(AND(ISTEXT(O38),O38=IF(COUNTA(A38:J38)=0,"",IF(NOT(AND(ISTEXT(A38),LEN(A38)=8,EXACT(LEFT(A38,4),"LOT-"),ISNUMBER(FIND(MID(A38,5,1)&amp;"x","0x1x2x3x4x5x6x7x8x9x")),ISNUMBER(FIND(MID(A38,6,1)&amp;"x","0x1x2x3x4x5x6x7x8x9x")),ISNUMBER(FIND(MID(A38,7,1)&amp;"x","0x1x2x3x4x5x6x7x8x9x")),ISNUMBER(FIND(MID(A38,8,1)&amp;"x","0x1x2x3x4x5x6x7x8x9x")))),"管理IDはLOT-と半角数字4桁",IF(COUNTIFS($A$8:$A$57,A38)&gt;1,"管理IDが重複",IF(NOT(AND(ISTEXT(B38),LEN(B38)=8,EXACT(LEFT(B38,4),"SKU-"),ISNUMBER(FIND(MID(B38,5,1)&amp;"x","0x1x2x3x4x5x6x7x8x9x")),ISNUMBER(FIND(MID(B38,6,1)&amp;"x","0x1x2x3x4x5x6x7x8x9x")),ISNUMBER(FIND(MID(B38,7,1)&amp;"x","0x1x2x3x4x5x6x7x8x9x")),ISNUMBER(FIND(MID(B38,8,1)&amp;"x","0x1x2x3x4x5x6x7x8x9x")))),"品目IDはSKU-と半角数字4桁",IF(NOT(OR(C38="賞味期限",C38="消費期限",C38="その他期限",C38="未確認")),"期限種類を確認",IF(NOT(OR(D38="確認済",D38="未確認")),"期限日区分を確認",IF(AND(D38="確認済",NOT(IF(ISNUMBER(E38),AND(E38&gt;=43831,E38&lt;=73050,E38=INT(E38)),FALSE()))),"確認済期限日は2020〜2099年/時刻なしで必須",IF(AND(D38="未確認",COUNTA(E38)&gt;0),"未確認期限日は空欄",IF(NOT(OR(F38="未開封",F38="開封済",F38="未確認")),"開封状態を確認",IF(NOT(OR(G38="適合",G38="不適合",G38="未確認")),"保存条件を確認",IF(NOT(OR(H38="確認済",H38="未確認")),"在庫区分を確認",IF(AND(H38="確認済",NOT(IF(ISNUMBER(I38),AND(I38&gt;=0,I38&lt;=1000000,I38=INT(I38)),FALSE()))),"確認済数量は0〜100万個の整数で必須",IF(AND(H38="未確認",COUNTA(I38)&gt;0),"未確認数量は空欄",IF(NOT(IF(ISNUMBER(J38),AND(J38&gt;=43831,J38&lt;=73050,J38=INT(J38)),FALSE())),"確認日は2020〜2099年/時刻なしで必須",IF(J38&gt;期限の確認!$H$3,"確認日は確認基準日以下","確認済み"))))))))))))))),ISNUMBER(P38),P38=IF(O38="確認済み",0,1))),1,IF(P38&lt;&gt;0,0,IF(AND(IF(D38="未確認",ISTEXT(K38),ISNUMBER(K38)),K38=IF(D38="未確認","",E38-期限の確認!$B$3),ISTEXT(L38),L38=IF(D38="未確認","期限日未確認",IF(K38&lt;0,"期限超過",IF(K38=0,"期限当日",IF(K38&lt;=期限の確認!$E$3,"注意期間内","注意期間外")))),ISNUMBER(M38),M38=IF(OR(C38="未確認",D38="未確認",F38&lt;&gt;"未開封",G38&lt;&gt;"適合",H38="未確認"),1,0),ISNUMBER(N38),N38=IF(OR(F38="開封済",G38="不適合"),1,0)),0,1))))</f>
        <v>0</v>
      </c>
    </row>
    <row r="39" customFormat="false" ht="32" hidden="false" customHeight="true" outlineLevel="0" collapsed="false">
      <c r="A39" s="11"/>
      <c r="B39" s="11"/>
      <c r="C39" s="12"/>
      <c r="D39" s="12"/>
      <c r="E39" s="4"/>
      <c r="F39" s="12"/>
      <c r="G39" s="12"/>
      <c r="H39" s="12"/>
      <c r="I39" s="13"/>
      <c r="J39" s="4"/>
      <c r="K39" s="9" t="str">
        <f aca="false">IF(O39="","",IF(P39&lt;&gt;0,NA(),IF(D39="未確認","",E39-期限の確認!$B$3)))</f>
        <v/>
      </c>
      <c r="L39" s="1" t="str">
        <f aca="false">IF(O39="","",IF(P39&lt;&gt;0,NA(),IF(D39="未確認","期限日未確認",IF(K39&lt;0,"期限超過",IF(K39=0,"期限当日",IF(K39&lt;=期限の確認!$E$3,"注意期間内","注意期間外"))))))</f>
        <v/>
      </c>
      <c r="M39" s="1" t="str">
        <f aca="false">IF(O39="","",IF(P39&lt;&gt;0,NA(),IF(OR(C39="未確認",D39="未確認",F39&lt;&gt;"未開封",G39&lt;&gt;"適合",H39="未確認"),1,0)))</f>
        <v/>
      </c>
      <c r="N39" s="1" t="str">
        <f aca="false">IF(O39="","",IF(P39&lt;&gt;0,NA(),IF(OR(F39="開封済",G39="不適合"),1,0)))</f>
        <v/>
      </c>
      <c r="O39" s="1" t="str">
        <f aca="false">IF(COUNTA(A39:J39)=0,"",IF(NOT(AND(ISTEXT(A39),LEN(A39)=8,EXACT(LEFT(A39,4),"LOT-"),ISNUMBER(FIND(MID(A39,5,1)&amp;"x","0x1x2x3x4x5x6x7x8x9x")),ISNUMBER(FIND(MID(A39,6,1)&amp;"x","0x1x2x3x4x5x6x7x8x9x")),ISNUMBER(FIND(MID(A39,7,1)&amp;"x","0x1x2x3x4x5x6x7x8x9x")),ISNUMBER(FIND(MID(A39,8,1)&amp;"x","0x1x2x3x4x5x6x7x8x9x")))),"管理IDはLOT-と半角数字4桁",IF(COUNTIFS($A$8:$A$57,A39)&gt;1,"管理IDが重複",IF(NOT(AND(ISTEXT(B39),LEN(B39)=8,EXACT(LEFT(B39,4),"SKU-"),ISNUMBER(FIND(MID(B39,5,1)&amp;"x","0x1x2x3x4x5x6x7x8x9x")),ISNUMBER(FIND(MID(B39,6,1)&amp;"x","0x1x2x3x4x5x6x7x8x9x")),ISNUMBER(FIND(MID(B39,7,1)&amp;"x","0x1x2x3x4x5x6x7x8x9x")),ISNUMBER(FIND(MID(B39,8,1)&amp;"x","0x1x2x3x4x5x6x7x8x9x")))),"品目IDはSKU-と半角数字4桁",IF(NOT(OR(C39="賞味期限",C39="消費期限",C39="その他期限",C39="未確認")),"期限種類を確認",IF(NOT(OR(D39="確認済",D39="未確認")),"期限日区分を確認",IF(AND(D39="確認済",NOT(IF(ISNUMBER(E39),AND(E39&gt;=43831,E39&lt;=73050,E39=INT(E39)),FALSE()))),"確認済期限日は2020〜2099年/時刻なしで必須",IF(AND(D39="未確認",COUNTA(E39)&gt;0),"未確認期限日は空欄",IF(NOT(OR(F39="未開封",F39="開封済",F39="未確認")),"開封状態を確認",IF(NOT(OR(G39="適合",G39="不適合",G39="未確認")),"保存条件を確認",IF(NOT(OR(H39="確認済",H39="未確認")),"在庫区分を確認",IF(AND(H39="確認済",NOT(IF(ISNUMBER(I39),AND(I39&gt;=0,I39&lt;=1000000,I39=INT(I39)),FALSE()))),"確認済数量は0〜100万個の整数で必須",IF(AND(H39="未確認",COUNTA(I39)&gt;0),"未確認数量は空欄",IF(NOT(IF(ISNUMBER(J39),AND(J39&gt;=43831,J39&lt;=73050,J39=INT(J39)),FALSE())),"確認日は2020〜2099年/時刻なしで必須",IF(J39&gt;期限の確認!$H$3,"確認日は確認基準日以下","確認済み")))))))))))))))</f>
        <v/>
      </c>
      <c r="P39" s="1" t="str">
        <f aca="false">IF(O39="","",IF(O39="確認済み",0,1))</f>
        <v/>
      </c>
      <c r="Q39" s="1" t="n">
        <f aca="false">IF(COUNTA(A39:J39)=0,IF(AND(O39="",P39="",K39="",L39="",M39="",N39=""),0,1),IF(NOT(AND(ISTEXT(O39),O39=IF(COUNTA(A39:J39)=0,"",IF(NOT(AND(ISTEXT(A39),LEN(A39)=8,EXACT(LEFT(A39,4),"LOT-"),ISNUMBER(FIND(MID(A39,5,1)&amp;"x","0x1x2x3x4x5x6x7x8x9x")),ISNUMBER(FIND(MID(A39,6,1)&amp;"x","0x1x2x3x4x5x6x7x8x9x")),ISNUMBER(FIND(MID(A39,7,1)&amp;"x","0x1x2x3x4x5x6x7x8x9x")),ISNUMBER(FIND(MID(A39,8,1)&amp;"x","0x1x2x3x4x5x6x7x8x9x")))),"管理IDはLOT-と半角数字4桁",IF(COUNTIFS($A$8:$A$57,A39)&gt;1,"管理IDが重複",IF(NOT(AND(ISTEXT(B39),LEN(B39)=8,EXACT(LEFT(B39,4),"SKU-"),ISNUMBER(FIND(MID(B39,5,1)&amp;"x","0x1x2x3x4x5x6x7x8x9x")),ISNUMBER(FIND(MID(B39,6,1)&amp;"x","0x1x2x3x4x5x6x7x8x9x")),ISNUMBER(FIND(MID(B39,7,1)&amp;"x","0x1x2x3x4x5x6x7x8x9x")),ISNUMBER(FIND(MID(B39,8,1)&amp;"x","0x1x2x3x4x5x6x7x8x9x")))),"品目IDはSKU-と半角数字4桁",IF(NOT(OR(C39="賞味期限",C39="消費期限",C39="その他期限",C39="未確認")),"期限種類を確認",IF(NOT(OR(D39="確認済",D39="未確認")),"期限日区分を確認",IF(AND(D39="確認済",NOT(IF(ISNUMBER(E39),AND(E39&gt;=43831,E39&lt;=73050,E39=INT(E39)),FALSE()))),"確認済期限日は2020〜2099年/時刻なしで必須",IF(AND(D39="未確認",COUNTA(E39)&gt;0),"未確認期限日は空欄",IF(NOT(OR(F39="未開封",F39="開封済",F39="未確認")),"開封状態を確認",IF(NOT(OR(G39="適合",G39="不適合",G39="未確認")),"保存条件を確認",IF(NOT(OR(H39="確認済",H39="未確認")),"在庫区分を確認",IF(AND(H39="確認済",NOT(IF(ISNUMBER(I39),AND(I39&gt;=0,I39&lt;=1000000,I39=INT(I39)),FALSE()))),"確認済数量は0〜100万個の整数で必須",IF(AND(H39="未確認",COUNTA(I39)&gt;0),"未確認数量は空欄",IF(NOT(IF(ISNUMBER(J39),AND(J39&gt;=43831,J39&lt;=73050,J39=INT(J39)),FALSE())),"確認日は2020〜2099年/時刻なしで必須",IF(J39&gt;期限の確認!$H$3,"確認日は確認基準日以下","確認済み"))))))))))))))),ISNUMBER(P39),P39=IF(O39="確認済み",0,1))),1,IF(P39&lt;&gt;0,0,IF(AND(IF(D39="未確認",ISTEXT(K39),ISNUMBER(K39)),K39=IF(D39="未確認","",E39-期限の確認!$B$3),ISTEXT(L39),L39=IF(D39="未確認","期限日未確認",IF(K39&lt;0,"期限超過",IF(K39=0,"期限当日",IF(K39&lt;=期限の確認!$E$3,"注意期間内","注意期間外")))),ISNUMBER(M39),M39=IF(OR(C39="未確認",D39="未確認",F39&lt;&gt;"未開封",G39&lt;&gt;"適合",H39="未確認"),1,0),ISNUMBER(N39),N39=IF(OR(F39="開封済",G39="不適合"),1,0)),0,1))))</f>
        <v>0</v>
      </c>
    </row>
    <row r="40" customFormat="false" ht="32" hidden="false" customHeight="true" outlineLevel="0" collapsed="false">
      <c r="A40" s="11"/>
      <c r="B40" s="11"/>
      <c r="C40" s="12"/>
      <c r="D40" s="12"/>
      <c r="E40" s="4"/>
      <c r="F40" s="12"/>
      <c r="G40" s="12"/>
      <c r="H40" s="12"/>
      <c r="I40" s="13"/>
      <c r="J40" s="4"/>
      <c r="K40" s="9" t="str">
        <f aca="false">IF(O40="","",IF(P40&lt;&gt;0,NA(),IF(D40="未確認","",E40-期限の確認!$B$3)))</f>
        <v/>
      </c>
      <c r="L40" s="1" t="str">
        <f aca="false">IF(O40="","",IF(P40&lt;&gt;0,NA(),IF(D40="未確認","期限日未確認",IF(K40&lt;0,"期限超過",IF(K40=0,"期限当日",IF(K40&lt;=期限の確認!$E$3,"注意期間内","注意期間外"))))))</f>
        <v/>
      </c>
      <c r="M40" s="1" t="str">
        <f aca="false">IF(O40="","",IF(P40&lt;&gt;0,NA(),IF(OR(C40="未確認",D40="未確認",F40&lt;&gt;"未開封",G40&lt;&gt;"適合",H40="未確認"),1,0)))</f>
        <v/>
      </c>
      <c r="N40" s="1" t="str">
        <f aca="false">IF(O40="","",IF(P40&lt;&gt;0,NA(),IF(OR(F40="開封済",G40="不適合"),1,0)))</f>
        <v/>
      </c>
      <c r="O40" s="1" t="str">
        <f aca="false">IF(COUNTA(A40:J40)=0,"",IF(NOT(AND(ISTEXT(A40),LEN(A40)=8,EXACT(LEFT(A40,4),"LOT-"),ISNUMBER(FIND(MID(A40,5,1)&amp;"x","0x1x2x3x4x5x6x7x8x9x")),ISNUMBER(FIND(MID(A40,6,1)&amp;"x","0x1x2x3x4x5x6x7x8x9x")),ISNUMBER(FIND(MID(A40,7,1)&amp;"x","0x1x2x3x4x5x6x7x8x9x")),ISNUMBER(FIND(MID(A40,8,1)&amp;"x","0x1x2x3x4x5x6x7x8x9x")))),"管理IDはLOT-と半角数字4桁",IF(COUNTIFS($A$8:$A$57,A40)&gt;1,"管理IDが重複",IF(NOT(AND(ISTEXT(B40),LEN(B40)=8,EXACT(LEFT(B40,4),"SKU-"),ISNUMBER(FIND(MID(B40,5,1)&amp;"x","0x1x2x3x4x5x6x7x8x9x")),ISNUMBER(FIND(MID(B40,6,1)&amp;"x","0x1x2x3x4x5x6x7x8x9x")),ISNUMBER(FIND(MID(B40,7,1)&amp;"x","0x1x2x3x4x5x6x7x8x9x")),ISNUMBER(FIND(MID(B40,8,1)&amp;"x","0x1x2x3x4x5x6x7x8x9x")))),"品目IDはSKU-と半角数字4桁",IF(NOT(OR(C40="賞味期限",C40="消費期限",C40="その他期限",C40="未確認")),"期限種類を確認",IF(NOT(OR(D40="確認済",D40="未確認")),"期限日区分を確認",IF(AND(D40="確認済",NOT(IF(ISNUMBER(E40),AND(E40&gt;=43831,E40&lt;=73050,E40=INT(E40)),FALSE()))),"確認済期限日は2020〜2099年/時刻なしで必須",IF(AND(D40="未確認",COUNTA(E40)&gt;0),"未確認期限日は空欄",IF(NOT(OR(F40="未開封",F40="開封済",F40="未確認")),"開封状態を確認",IF(NOT(OR(G40="適合",G40="不適合",G40="未確認")),"保存条件を確認",IF(NOT(OR(H40="確認済",H40="未確認")),"在庫区分を確認",IF(AND(H40="確認済",NOT(IF(ISNUMBER(I40),AND(I40&gt;=0,I40&lt;=1000000,I40=INT(I40)),FALSE()))),"確認済数量は0〜100万個の整数で必須",IF(AND(H40="未確認",COUNTA(I40)&gt;0),"未確認数量は空欄",IF(NOT(IF(ISNUMBER(J40),AND(J40&gt;=43831,J40&lt;=73050,J40=INT(J40)),FALSE())),"確認日は2020〜2099年/時刻なしで必須",IF(J40&gt;期限の確認!$H$3,"確認日は確認基準日以下","確認済み")))))))))))))))</f>
        <v/>
      </c>
      <c r="P40" s="1" t="str">
        <f aca="false">IF(O40="","",IF(O40="確認済み",0,1))</f>
        <v/>
      </c>
      <c r="Q40" s="1" t="n">
        <f aca="false">IF(COUNTA(A40:J40)=0,IF(AND(O40="",P40="",K40="",L40="",M40="",N40=""),0,1),IF(NOT(AND(ISTEXT(O40),O40=IF(COUNTA(A40:J40)=0,"",IF(NOT(AND(ISTEXT(A40),LEN(A40)=8,EXACT(LEFT(A40,4),"LOT-"),ISNUMBER(FIND(MID(A40,5,1)&amp;"x","0x1x2x3x4x5x6x7x8x9x")),ISNUMBER(FIND(MID(A40,6,1)&amp;"x","0x1x2x3x4x5x6x7x8x9x")),ISNUMBER(FIND(MID(A40,7,1)&amp;"x","0x1x2x3x4x5x6x7x8x9x")),ISNUMBER(FIND(MID(A40,8,1)&amp;"x","0x1x2x3x4x5x6x7x8x9x")))),"管理IDはLOT-と半角数字4桁",IF(COUNTIFS($A$8:$A$57,A40)&gt;1,"管理IDが重複",IF(NOT(AND(ISTEXT(B40),LEN(B40)=8,EXACT(LEFT(B40,4),"SKU-"),ISNUMBER(FIND(MID(B40,5,1)&amp;"x","0x1x2x3x4x5x6x7x8x9x")),ISNUMBER(FIND(MID(B40,6,1)&amp;"x","0x1x2x3x4x5x6x7x8x9x")),ISNUMBER(FIND(MID(B40,7,1)&amp;"x","0x1x2x3x4x5x6x7x8x9x")),ISNUMBER(FIND(MID(B40,8,1)&amp;"x","0x1x2x3x4x5x6x7x8x9x")))),"品目IDはSKU-と半角数字4桁",IF(NOT(OR(C40="賞味期限",C40="消費期限",C40="その他期限",C40="未確認")),"期限種類を確認",IF(NOT(OR(D40="確認済",D40="未確認")),"期限日区分を確認",IF(AND(D40="確認済",NOT(IF(ISNUMBER(E40),AND(E40&gt;=43831,E40&lt;=73050,E40=INT(E40)),FALSE()))),"確認済期限日は2020〜2099年/時刻なしで必須",IF(AND(D40="未確認",COUNTA(E40)&gt;0),"未確認期限日は空欄",IF(NOT(OR(F40="未開封",F40="開封済",F40="未確認")),"開封状態を確認",IF(NOT(OR(G40="適合",G40="不適合",G40="未確認")),"保存条件を確認",IF(NOT(OR(H40="確認済",H40="未確認")),"在庫区分を確認",IF(AND(H40="確認済",NOT(IF(ISNUMBER(I40),AND(I40&gt;=0,I40&lt;=1000000,I40=INT(I40)),FALSE()))),"確認済数量は0〜100万個の整数で必須",IF(AND(H40="未確認",COUNTA(I40)&gt;0),"未確認数量は空欄",IF(NOT(IF(ISNUMBER(J40),AND(J40&gt;=43831,J40&lt;=73050,J40=INT(J40)),FALSE())),"確認日は2020〜2099年/時刻なしで必須",IF(J40&gt;期限の確認!$H$3,"確認日は確認基準日以下","確認済み"))))))))))))))),ISNUMBER(P40),P40=IF(O40="確認済み",0,1))),1,IF(P40&lt;&gt;0,0,IF(AND(IF(D40="未確認",ISTEXT(K40),ISNUMBER(K40)),K40=IF(D40="未確認","",E40-期限の確認!$B$3),ISTEXT(L40),L40=IF(D40="未確認","期限日未確認",IF(K40&lt;0,"期限超過",IF(K40=0,"期限当日",IF(K40&lt;=期限の確認!$E$3,"注意期間内","注意期間外")))),ISNUMBER(M40),M40=IF(OR(C40="未確認",D40="未確認",F40&lt;&gt;"未開封",G40&lt;&gt;"適合",H40="未確認"),1,0),ISNUMBER(N40),N40=IF(OR(F40="開封済",G40="不適合"),1,0)),0,1))))</f>
        <v>0</v>
      </c>
    </row>
    <row r="41" customFormat="false" ht="32" hidden="false" customHeight="true" outlineLevel="0" collapsed="false">
      <c r="A41" s="11"/>
      <c r="B41" s="11"/>
      <c r="C41" s="12"/>
      <c r="D41" s="12"/>
      <c r="E41" s="4"/>
      <c r="F41" s="12"/>
      <c r="G41" s="12"/>
      <c r="H41" s="12"/>
      <c r="I41" s="13"/>
      <c r="J41" s="4"/>
      <c r="K41" s="9" t="str">
        <f aca="false">IF(O41="","",IF(P41&lt;&gt;0,NA(),IF(D41="未確認","",E41-期限の確認!$B$3)))</f>
        <v/>
      </c>
      <c r="L41" s="1" t="str">
        <f aca="false">IF(O41="","",IF(P41&lt;&gt;0,NA(),IF(D41="未確認","期限日未確認",IF(K41&lt;0,"期限超過",IF(K41=0,"期限当日",IF(K41&lt;=期限の確認!$E$3,"注意期間内","注意期間外"))))))</f>
        <v/>
      </c>
      <c r="M41" s="1" t="str">
        <f aca="false">IF(O41="","",IF(P41&lt;&gt;0,NA(),IF(OR(C41="未確認",D41="未確認",F41&lt;&gt;"未開封",G41&lt;&gt;"適合",H41="未確認"),1,0)))</f>
        <v/>
      </c>
      <c r="N41" s="1" t="str">
        <f aca="false">IF(O41="","",IF(P41&lt;&gt;0,NA(),IF(OR(F41="開封済",G41="不適合"),1,0)))</f>
        <v/>
      </c>
      <c r="O41" s="1" t="str">
        <f aca="false">IF(COUNTA(A41:J41)=0,"",IF(NOT(AND(ISTEXT(A41),LEN(A41)=8,EXACT(LEFT(A41,4),"LOT-"),ISNUMBER(FIND(MID(A41,5,1)&amp;"x","0x1x2x3x4x5x6x7x8x9x")),ISNUMBER(FIND(MID(A41,6,1)&amp;"x","0x1x2x3x4x5x6x7x8x9x")),ISNUMBER(FIND(MID(A41,7,1)&amp;"x","0x1x2x3x4x5x6x7x8x9x")),ISNUMBER(FIND(MID(A41,8,1)&amp;"x","0x1x2x3x4x5x6x7x8x9x")))),"管理IDはLOT-と半角数字4桁",IF(COUNTIFS($A$8:$A$57,A41)&gt;1,"管理IDが重複",IF(NOT(AND(ISTEXT(B41),LEN(B41)=8,EXACT(LEFT(B41,4),"SKU-"),ISNUMBER(FIND(MID(B41,5,1)&amp;"x","0x1x2x3x4x5x6x7x8x9x")),ISNUMBER(FIND(MID(B41,6,1)&amp;"x","0x1x2x3x4x5x6x7x8x9x")),ISNUMBER(FIND(MID(B41,7,1)&amp;"x","0x1x2x3x4x5x6x7x8x9x")),ISNUMBER(FIND(MID(B41,8,1)&amp;"x","0x1x2x3x4x5x6x7x8x9x")))),"品目IDはSKU-と半角数字4桁",IF(NOT(OR(C41="賞味期限",C41="消費期限",C41="その他期限",C41="未確認")),"期限種類を確認",IF(NOT(OR(D41="確認済",D41="未確認")),"期限日区分を確認",IF(AND(D41="確認済",NOT(IF(ISNUMBER(E41),AND(E41&gt;=43831,E41&lt;=73050,E41=INT(E41)),FALSE()))),"確認済期限日は2020〜2099年/時刻なしで必須",IF(AND(D41="未確認",COUNTA(E41)&gt;0),"未確認期限日は空欄",IF(NOT(OR(F41="未開封",F41="開封済",F41="未確認")),"開封状態を確認",IF(NOT(OR(G41="適合",G41="不適合",G41="未確認")),"保存条件を確認",IF(NOT(OR(H41="確認済",H41="未確認")),"在庫区分を確認",IF(AND(H41="確認済",NOT(IF(ISNUMBER(I41),AND(I41&gt;=0,I41&lt;=1000000,I41=INT(I41)),FALSE()))),"確認済数量は0〜100万個の整数で必須",IF(AND(H41="未確認",COUNTA(I41)&gt;0),"未確認数量は空欄",IF(NOT(IF(ISNUMBER(J41),AND(J41&gt;=43831,J41&lt;=73050,J41=INT(J41)),FALSE())),"確認日は2020〜2099年/時刻なしで必須",IF(J41&gt;期限の確認!$H$3,"確認日は確認基準日以下","確認済み")))))))))))))))</f>
        <v/>
      </c>
      <c r="P41" s="1" t="str">
        <f aca="false">IF(O41="","",IF(O41="確認済み",0,1))</f>
        <v/>
      </c>
      <c r="Q41" s="1" t="n">
        <f aca="false">IF(COUNTA(A41:J41)=0,IF(AND(O41="",P41="",K41="",L41="",M41="",N41=""),0,1),IF(NOT(AND(ISTEXT(O41),O41=IF(COUNTA(A41:J41)=0,"",IF(NOT(AND(ISTEXT(A41),LEN(A41)=8,EXACT(LEFT(A41,4),"LOT-"),ISNUMBER(FIND(MID(A41,5,1)&amp;"x","0x1x2x3x4x5x6x7x8x9x")),ISNUMBER(FIND(MID(A41,6,1)&amp;"x","0x1x2x3x4x5x6x7x8x9x")),ISNUMBER(FIND(MID(A41,7,1)&amp;"x","0x1x2x3x4x5x6x7x8x9x")),ISNUMBER(FIND(MID(A41,8,1)&amp;"x","0x1x2x3x4x5x6x7x8x9x")))),"管理IDはLOT-と半角数字4桁",IF(COUNTIFS($A$8:$A$57,A41)&gt;1,"管理IDが重複",IF(NOT(AND(ISTEXT(B41),LEN(B41)=8,EXACT(LEFT(B41,4),"SKU-"),ISNUMBER(FIND(MID(B41,5,1)&amp;"x","0x1x2x3x4x5x6x7x8x9x")),ISNUMBER(FIND(MID(B41,6,1)&amp;"x","0x1x2x3x4x5x6x7x8x9x")),ISNUMBER(FIND(MID(B41,7,1)&amp;"x","0x1x2x3x4x5x6x7x8x9x")),ISNUMBER(FIND(MID(B41,8,1)&amp;"x","0x1x2x3x4x5x6x7x8x9x")))),"品目IDはSKU-と半角数字4桁",IF(NOT(OR(C41="賞味期限",C41="消費期限",C41="その他期限",C41="未確認")),"期限種類を確認",IF(NOT(OR(D41="確認済",D41="未確認")),"期限日区分を確認",IF(AND(D41="確認済",NOT(IF(ISNUMBER(E41),AND(E41&gt;=43831,E41&lt;=73050,E41=INT(E41)),FALSE()))),"確認済期限日は2020〜2099年/時刻なしで必須",IF(AND(D41="未確認",COUNTA(E41)&gt;0),"未確認期限日は空欄",IF(NOT(OR(F41="未開封",F41="開封済",F41="未確認")),"開封状態を確認",IF(NOT(OR(G41="適合",G41="不適合",G41="未確認")),"保存条件を確認",IF(NOT(OR(H41="確認済",H41="未確認")),"在庫区分を確認",IF(AND(H41="確認済",NOT(IF(ISNUMBER(I41),AND(I41&gt;=0,I41&lt;=1000000,I41=INT(I41)),FALSE()))),"確認済数量は0〜100万個の整数で必須",IF(AND(H41="未確認",COUNTA(I41)&gt;0),"未確認数量は空欄",IF(NOT(IF(ISNUMBER(J41),AND(J41&gt;=43831,J41&lt;=73050,J41=INT(J41)),FALSE())),"確認日は2020〜2099年/時刻なしで必須",IF(J41&gt;期限の確認!$H$3,"確認日は確認基準日以下","確認済み"))))))))))))))),ISNUMBER(P41),P41=IF(O41="確認済み",0,1))),1,IF(P41&lt;&gt;0,0,IF(AND(IF(D41="未確認",ISTEXT(K41),ISNUMBER(K41)),K41=IF(D41="未確認","",E41-期限の確認!$B$3),ISTEXT(L41),L41=IF(D41="未確認","期限日未確認",IF(K41&lt;0,"期限超過",IF(K41=0,"期限当日",IF(K41&lt;=期限の確認!$E$3,"注意期間内","注意期間外")))),ISNUMBER(M41),M41=IF(OR(C41="未確認",D41="未確認",F41&lt;&gt;"未開封",G41&lt;&gt;"適合",H41="未確認"),1,0),ISNUMBER(N41),N41=IF(OR(F41="開封済",G41="不適合"),1,0)),0,1))))</f>
        <v>0</v>
      </c>
    </row>
    <row r="42" customFormat="false" ht="32" hidden="false" customHeight="true" outlineLevel="0" collapsed="false">
      <c r="A42" s="11"/>
      <c r="B42" s="11"/>
      <c r="C42" s="12"/>
      <c r="D42" s="12"/>
      <c r="E42" s="4"/>
      <c r="F42" s="12"/>
      <c r="G42" s="12"/>
      <c r="H42" s="12"/>
      <c r="I42" s="13"/>
      <c r="J42" s="4"/>
      <c r="K42" s="9" t="str">
        <f aca="false">IF(O42="","",IF(P42&lt;&gt;0,NA(),IF(D42="未確認","",E42-期限の確認!$B$3)))</f>
        <v/>
      </c>
      <c r="L42" s="1" t="str">
        <f aca="false">IF(O42="","",IF(P42&lt;&gt;0,NA(),IF(D42="未確認","期限日未確認",IF(K42&lt;0,"期限超過",IF(K42=0,"期限当日",IF(K42&lt;=期限の確認!$E$3,"注意期間内","注意期間外"))))))</f>
        <v/>
      </c>
      <c r="M42" s="1" t="str">
        <f aca="false">IF(O42="","",IF(P42&lt;&gt;0,NA(),IF(OR(C42="未確認",D42="未確認",F42&lt;&gt;"未開封",G42&lt;&gt;"適合",H42="未確認"),1,0)))</f>
        <v/>
      </c>
      <c r="N42" s="1" t="str">
        <f aca="false">IF(O42="","",IF(P42&lt;&gt;0,NA(),IF(OR(F42="開封済",G42="不適合"),1,0)))</f>
        <v/>
      </c>
      <c r="O42" s="1" t="str">
        <f aca="false">IF(COUNTA(A42:J42)=0,"",IF(NOT(AND(ISTEXT(A42),LEN(A42)=8,EXACT(LEFT(A42,4),"LOT-"),ISNUMBER(FIND(MID(A42,5,1)&amp;"x","0x1x2x3x4x5x6x7x8x9x")),ISNUMBER(FIND(MID(A42,6,1)&amp;"x","0x1x2x3x4x5x6x7x8x9x")),ISNUMBER(FIND(MID(A42,7,1)&amp;"x","0x1x2x3x4x5x6x7x8x9x")),ISNUMBER(FIND(MID(A42,8,1)&amp;"x","0x1x2x3x4x5x6x7x8x9x")))),"管理IDはLOT-と半角数字4桁",IF(COUNTIFS($A$8:$A$57,A42)&gt;1,"管理IDが重複",IF(NOT(AND(ISTEXT(B42),LEN(B42)=8,EXACT(LEFT(B42,4),"SKU-"),ISNUMBER(FIND(MID(B42,5,1)&amp;"x","0x1x2x3x4x5x6x7x8x9x")),ISNUMBER(FIND(MID(B42,6,1)&amp;"x","0x1x2x3x4x5x6x7x8x9x")),ISNUMBER(FIND(MID(B42,7,1)&amp;"x","0x1x2x3x4x5x6x7x8x9x")),ISNUMBER(FIND(MID(B42,8,1)&amp;"x","0x1x2x3x4x5x6x7x8x9x")))),"品目IDはSKU-と半角数字4桁",IF(NOT(OR(C42="賞味期限",C42="消費期限",C42="その他期限",C42="未確認")),"期限種類を確認",IF(NOT(OR(D42="確認済",D42="未確認")),"期限日区分を確認",IF(AND(D42="確認済",NOT(IF(ISNUMBER(E42),AND(E42&gt;=43831,E42&lt;=73050,E42=INT(E42)),FALSE()))),"確認済期限日は2020〜2099年/時刻なしで必須",IF(AND(D42="未確認",COUNTA(E42)&gt;0),"未確認期限日は空欄",IF(NOT(OR(F42="未開封",F42="開封済",F42="未確認")),"開封状態を確認",IF(NOT(OR(G42="適合",G42="不適合",G42="未確認")),"保存条件を確認",IF(NOT(OR(H42="確認済",H42="未確認")),"在庫区分を確認",IF(AND(H42="確認済",NOT(IF(ISNUMBER(I42),AND(I42&gt;=0,I42&lt;=1000000,I42=INT(I42)),FALSE()))),"確認済数量は0〜100万個の整数で必須",IF(AND(H42="未確認",COUNTA(I42)&gt;0),"未確認数量は空欄",IF(NOT(IF(ISNUMBER(J42),AND(J42&gt;=43831,J42&lt;=73050,J42=INT(J42)),FALSE())),"確認日は2020〜2099年/時刻なしで必須",IF(J42&gt;期限の確認!$H$3,"確認日は確認基準日以下","確認済み")))))))))))))))</f>
        <v/>
      </c>
      <c r="P42" s="1" t="str">
        <f aca="false">IF(O42="","",IF(O42="確認済み",0,1))</f>
        <v/>
      </c>
      <c r="Q42" s="1" t="n">
        <f aca="false">IF(COUNTA(A42:J42)=0,IF(AND(O42="",P42="",K42="",L42="",M42="",N42=""),0,1),IF(NOT(AND(ISTEXT(O42),O42=IF(COUNTA(A42:J42)=0,"",IF(NOT(AND(ISTEXT(A42),LEN(A42)=8,EXACT(LEFT(A42,4),"LOT-"),ISNUMBER(FIND(MID(A42,5,1)&amp;"x","0x1x2x3x4x5x6x7x8x9x")),ISNUMBER(FIND(MID(A42,6,1)&amp;"x","0x1x2x3x4x5x6x7x8x9x")),ISNUMBER(FIND(MID(A42,7,1)&amp;"x","0x1x2x3x4x5x6x7x8x9x")),ISNUMBER(FIND(MID(A42,8,1)&amp;"x","0x1x2x3x4x5x6x7x8x9x")))),"管理IDはLOT-と半角数字4桁",IF(COUNTIFS($A$8:$A$57,A42)&gt;1,"管理IDが重複",IF(NOT(AND(ISTEXT(B42),LEN(B42)=8,EXACT(LEFT(B42,4),"SKU-"),ISNUMBER(FIND(MID(B42,5,1)&amp;"x","0x1x2x3x4x5x6x7x8x9x")),ISNUMBER(FIND(MID(B42,6,1)&amp;"x","0x1x2x3x4x5x6x7x8x9x")),ISNUMBER(FIND(MID(B42,7,1)&amp;"x","0x1x2x3x4x5x6x7x8x9x")),ISNUMBER(FIND(MID(B42,8,1)&amp;"x","0x1x2x3x4x5x6x7x8x9x")))),"品目IDはSKU-と半角数字4桁",IF(NOT(OR(C42="賞味期限",C42="消費期限",C42="その他期限",C42="未確認")),"期限種類を確認",IF(NOT(OR(D42="確認済",D42="未確認")),"期限日区分を確認",IF(AND(D42="確認済",NOT(IF(ISNUMBER(E42),AND(E42&gt;=43831,E42&lt;=73050,E42=INT(E42)),FALSE()))),"確認済期限日は2020〜2099年/時刻なしで必須",IF(AND(D42="未確認",COUNTA(E42)&gt;0),"未確認期限日は空欄",IF(NOT(OR(F42="未開封",F42="開封済",F42="未確認")),"開封状態を確認",IF(NOT(OR(G42="適合",G42="不適合",G42="未確認")),"保存条件を確認",IF(NOT(OR(H42="確認済",H42="未確認")),"在庫区分を確認",IF(AND(H42="確認済",NOT(IF(ISNUMBER(I42),AND(I42&gt;=0,I42&lt;=1000000,I42=INT(I42)),FALSE()))),"確認済数量は0〜100万個の整数で必須",IF(AND(H42="未確認",COUNTA(I42)&gt;0),"未確認数量は空欄",IF(NOT(IF(ISNUMBER(J42),AND(J42&gt;=43831,J42&lt;=73050,J42=INT(J42)),FALSE())),"確認日は2020〜2099年/時刻なしで必須",IF(J42&gt;期限の確認!$H$3,"確認日は確認基準日以下","確認済み"))))))))))))))),ISNUMBER(P42),P42=IF(O42="確認済み",0,1))),1,IF(P42&lt;&gt;0,0,IF(AND(IF(D42="未確認",ISTEXT(K42),ISNUMBER(K42)),K42=IF(D42="未確認","",E42-期限の確認!$B$3),ISTEXT(L42),L42=IF(D42="未確認","期限日未確認",IF(K42&lt;0,"期限超過",IF(K42=0,"期限当日",IF(K42&lt;=期限の確認!$E$3,"注意期間内","注意期間外")))),ISNUMBER(M42),M42=IF(OR(C42="未確認",D42="未確認",F42&lt;&gt;"未開封",G42&lt;&gt;"適合",H42="未確認"),1,0),ISNUMBER(N42),N42=IF(OR(F42="開封済",G42="不適合"),1,0)),0,1))))</f>
        <v>0</v>
      </c>
    </row>
    <row r="43" customFormat="false" ht="32" hidden="false" customHeight="true" outlineLevel="0" collapsed="false">
      <c r="A43" s="11"/>
      <c r="B43" s="11"/>
      <c r="C43" s="12"/>
      <c r="D43" s="12"/>
      <c r="E43" s="4"/>
      <c r="F43" s="12"/>
      <c r="G43" s="12"/>
      <c r="H43" s="12"/>
      <c r="I43" s="13"/>
      <c r="J43" s="4"/>
      <c r="K43" s="9" t="str">
        <f aca="false">IF(O43="","",IF(P43&lt;&gt;0,NA(),IF(D43="未確認","",E43-期限の確認!$B$3)))</f>
        <v/>
      </c>
      <c r="L43" s="1" t="str">
        <f aca="false">IF(O43="","",IF(P43&lt;&gt;0,NA(),IF(D43="未確認","期限日未確認",IF(K43&lt;0,"期限超過",IF(K43=0,"期限当日",IF(K43&lt;=期限の確認!$E$3,"注意期間内","注意期間外"))))))</f>
        <v/>
      </c>
      <c r="M43" s="1" t="str">
        <f aca="false">IF(O43="","",IF(P43&lt;&gt;0,NA(),IF(OR(C43="未確認",D43="未確認",F43&lt;&gt;"未開封",G43&lt;&gt;"適合",H43="未確認"),1,0)))</f>
        <v/>
      </c>
      <c r="N43" s="1" t="str">
        <f aca="false">IF(O43="","",IF(P43&lt;&gt;0,NA(),IF(OR(F43="開封済",G43="不適合"),1,0)))</f>
        <v/>
      </c>
      <c r="O43" s="1" t="str">
        <f aca="false">IF(COUNTA(A43:J43)=0,"",IF(NOT(AND(ISTEXT(A43),LEN(A43)=8,EXACT(LEFT(A43,4),"LOT-"),ISNUMBER(FIND(MID(A43,5,1)&amp;"x","0x1x2x3x4x5x6x7x8x9x")),ISNUMBER(FIND(MID(A43,6,1)&amp;"x","0x1x2x3x4x5x6x7x8x9x")),ISNUMBER(FIND(MID(A43,7,1)&amp;"x","0x1x2x3x4x5x6x7x8x9x")),ISNUMBER(FIND(MID(A43,8,1)&amp;"x","0x1x2x3x4x5x6x7x8x9x")))),"管理IDはLOT-と半角数字4桁",IF(COUNTIFS($A$8:$A$57,A43)&gt;1,"管理IDが重複",IF(NOT(AND(ISTEXT(B43),LEN(B43)=8,EXACT(LEFT(B43,4),"SKU-"),ISNUMBER(FIND(MID(B43,5,1)&amp;"x","0x1x2x3x4x5x6x7x8x9x")),ISNUMBER(FIND(MID(B43,6,1)&amp;"x","0x1x2x3x4x5x6x7x8x9x")),ISNUMBER(FIND(MID(B43,7,1)&amp;"x","0x1x2x3x4x5x6x7x8x9x")),ISNUMBER(FIND(MID(B43,8,1)&amp;"x","0x1x2x3x4x5x6x7x8x9x")))),"品目IDはSKU-と半角数字4桁",IF(NOT(OR(C43="賞味期限",C43="消費期限",C43="その他期限",C43="未確認")),"期限種類を確認",IF(NOT(OR(D43="確認済",D43="未確認")),"期限日区分を確認",IF(AND(D43="確認済",NOT(IF(ISNUMBER(E43),AND(E43&gt;=43831,E43&lt;=73050,E43=INT(E43)),FALSE()))),"確認済期限日は2020〜2099年/時刻なしで必須",IF(AND(D43="未確認",COUNTA(E43)&gt;0),"未確認期限日は空欄",IF(NOT(OR(F43="未開封",F43="開封済",F43="未確認")),"開封状態を確認",IF(NOT(OR(G43="適合",G43="不適合",G43="未確認")),"保存条件を確認",IF(NOT(OR(H43="確認済",H43="未確認")),"在庫区分を確認",IF(AND(H43="確認済",NOT(IF(ISNUMBER(I43),AND(I43&gt;=0,I43&lt;=1000000,I43=INT(I43)),FALSE()))),"確認済数量は0〜100万個の整数で必須",IF(AND(H43="未確認",COUNTA(I43)&gt;0),"未確認数量は空欄",IF(NOT(IF(ISNUMBER(J43),AND(J43&gt;=43831,J43&lt;=73050,J43=INT(J43)),FALSE())),"確認日は2020〜2099年/時刻なしで必須",IF(J43&gt;期限の確認!$H$3,"確認日は確認基準日以下","確認済み")))))))))))))))</f>
        <v/>
      </c>
      <c r="P43" s="1" t="str">
        <f aca="false">IF(O43="","",IF(O43="確認済み",0,1))</f>
        <v/>
      </c>
      <c r="Q43" s="1" t="n">
        <f aca="false">IF(COUNTA(A43:J43)=0,IF(AND(O43="",P43="",K43="",L43="",M43="",N43=""),0,1),IF(NOT(AND(ISTEXT(O43),O43=IF(COUNTA(A43:J43)=0,"",IF(NOT(AND(ISTEXT(A43),LEN(A43)=8,EXACT(LEFT(A43,4),"LOT-"),ISNUMBER(FIND(MID(A43,5,1)&amp;"x","0x1x2x3x4x5x6x7x8x9x")),ISNUMBER(FIND(MID(A43,6,1)&amp;"x","0x1x2x3x4x5x6x7x8x9x")),ISNUMBER(FIND(MID(A43,7,1)&amp;"x","0x1x2x3x4x5x6x7x8x9x")),ISNUMBER(FIND(MID(A43,8,1)&amp;"x","0x1x2x3x4x5x6x7x8x9x")))),"管理IDはLOT-と半角数字4桁",IF(COUNTIFS($A$8:$A$57,A43)&gt;1,"管理IDが重複",IF(NOT(AND(ISTEXT(B43),LEN(B43)=8,EXACT(LEFT(B43,4),"SKU-"),ISNUMBER(FIND(MID(B43,5,1)&amp;"x","0x1x2x3x4x5x6x7x8x9x")),ISNUMBER(FIND(MID(B43,6,1)&amp;"x","0x1x2x3x4x5x6x7x8x9x")),ISNUMBER(FIND(MID(B43,7,1)&amp;"x","0x1x2x3x4x5x6x7x8x9x")),ISNUMBER(FIND(MID(B43,8,1)&amp;"x","0x1x2x3x4x5x6x7x8x9x")))),"品目IDはSKU-と半角数字4桁",IF(NOT(OR(C43="賞味期限",C43="消費期限",C43="その他期限",C43="未確認")),"期限種類を確認",IF(NOT(OR(D43="確認済",D43="未確認")),"期限日区分を確認",IF(AND(D43="確認済",NOT(IF(ISNUMBER(E43),AND(E43&gt;=43831,E43&lt;=73050,E43=INT(E43)),FALSE()))),"確認済期限日は2020〜2099年/時刻なしで必須",IF(AND(D43="未確認",COUNTA(E43)&gt;0),"未確認期限日は空欄",IF(NOT(OR(F43="未開封",F43="開封済",F43="未確認")),"開封状態を確認",IF(NOT(OR(G43="適合",G43="不適合",G43="未確認")),"保存条件を確認",IF(NOT(OR(H43="確認済",H43="未確認")),"在庫区分を確認",IF(AND(H43="確認済",NOT(IF(ISNUMBER(I43),AND(I43&gt;=0,I43&lt;=1000000,I43=INT(I43)),FALSE()))),"確認済数量は0〜100万個の整数で必須",IF(AND(H43="未確認",COUNTA(I43)&gt;0),"未確認数量は空欄",IF(NOT(IF(ISNUMBER(J43),AND(J43&gt;=43831,J43&lt;=73050,J43=INT(J43)),FALSE())),"確認日は2020〜2099年/時刻なしで必須",IF(J43&gt;期限の確認!$H$3,"確認日は確認基準日以下","確認済み"))))))))))))))),ISNUMBER(P43),P43=IF(O43="確認済み",0,1))),1,IF(P43&lt;&gt;0,0,IF(AND(IF(D43="未確認",ISTEXT(K43),ISNUMBER(K43)),K43=IF(D43="未確認","",E43-期限の確認!$B$3),ISTEXT(L43),L43=IF(D43="未確認","期限日未確認",IF(K43&lt;0,"期限超過",IF(K43=0,"期限当日",IF(K43&lt;=期限の確認!$E$3,"注意期間内","注意期間外")))),ISNUMBER(M43),M43=IF(OR(C43="未確認",D43="未確認",F43&lt;&gt;"未開封",G43&lt;&gt;"適合",H43="未確認"),1,0),ISNUMBER(N43),N43=IF(OR(F43="開封済",G43="不適合"),1,0)),0,1))))</f>
        <v>0</v>
      </c>
    </row>
    <row r="44" customFormat="false" ht="32" hidden="false" customHeight="true" outlineLevel="0" collapsed="false">
      <c r="A44" s="11"/>
      <c r="B44" s="11"/>
      <c r="C44" s="12"/>
      <c r="D44" s="12"/>
      <c r="E44" s="4"/>
      <c r="F44" s="12"/>
      <c r="G44" s="12"/>
      <c r="H44" s="12"/>
      <c r="I44" s="13"/>
      <c r="J44" s="4"/>
      <c r="K44" s="9" t="str">
        <f aca="false">IF(O44="","",IF(P44&lt;&gt;0,NA(),IF(D44="未確認","",E44-期限の確認!$B$3)))</f>
        <v/>
      </c>
      <c r="L44" s="1" t="str">
        <f aca="false">IF(O44="","",IF(P44&lt;&gt;0,NA(),IF(D44="未確認","期限日未確認",IF(K44&lt;0,"期限超過",IF(K44=0,"期限当日",IF(K44&lt;=期限の確認!$E$3,"注意期間内","注意期間外"))))))</f>
        <v/>
      </c>
      <c r="M44" s="1" t="str">
        <f aca="false">IF(O44="","",IF(P44&lt;&gt;0,NA(),IF(OR(C44="未確認",D44="未確認",F44&lt;&gt;"未開封",G44&lt;&gt;"適合",H44="未確認"),1,0)))</f>
        <v/>
      </c>
      <c r="N44" s="1" t="str">
        <f aca="false">IF(O44="","",IF(P44&lt;&gt;0,NA(),IF(OR(F44="開封済",G44="不適合"),1,0)))</f>
        <v/>
      </c>
      <c r="O44" s="1" t="str">
        <f aca="false">IF(COUNTA(A44:J44)=0,"",IF(NOT(AND(ISTEXT(A44),LEN(A44)=8,EXACT(LEFT(A44,4),"LOT-"),ISNUMBER(FIND(MID(A44,5,1)&amp;"x","0x1x2x3x4x5x6x7x8x9x")),ISNUMBER(FIND(MID(A44,6,1)&amp;"x","0x1x2x3x4x5x6x7x8x9x")),ISNUMBER(FIND(MID(A44,7,1)&amp;"x","0x1x2x3x4x5x6x7x8x9x")),ISNUMBER(FIND(MID(A44,8,1)&amp;"x","0x1x2x3x4x5x6x7x8x9x")))),"管理IDはLOT-と半角数字4桁",IF(COUNTIFS($A$8:$A$57,A44)&gt;1,"管理IDが重複",IF(NOT(AND(ISTEXT(B44),LEN(B44)=8,EXACT(LEFT(B44,4),"SKU-"),ISNUMBER(FIND(MID(B44,5,1)&amp;"x","0x1x2x3x4x5x6x7x8x9x")),ISNUMBER(FIND(MID(B44,6,1)&amp;"x","0x1x2x3x4x5x6x7x8x9x")),ISNUMBER(FIND(MID(B44,7,1)&amp;"x","0x1x2x3x4x5x6x7x8x9x")),ISNUMBER(FIND(MID(B44,8,1)&amp;"x","0x1x2x3x4x5x6x7x8x9x")))),"品目IDはSKU-と半角数字4桁",IF(NOT(OR(C44="賞味期限",C44="消費期限",C44="その他期限",C44="未確認")),"期限種類を確認",IF(NOT(OR(D44="確認済",D44="未確認")),"期限日区分を確認",IF(AND(D44="確認済",NOT(IF(ISNUMBER(E44),AND(E44&gt;=43831,E44&lt;=73050,E44=INT(E44)),FALSE()))),"確認済期限日は2020〜2099年/時刻なしで必須",IF(AND(D44="未確認",COUNTA(E44)&gt;0),"未確認期限日は空欄",IF(NOT(OR(F44="未開封",F44="開封済",F44="未確認")),"開封状態を確認",IF(NOT(OR(G44="適合",G44="不適合",G44="未確認")),"保存条件を確認",IF(NOT(OR(H44="確認済",H44="未確認")),"在庫区分を確認",IF(AND(H44="確認済",NOT(IF(ISNUMBER(I44),AND(I44&gt;=0,I44&lt;=1000000,I44=INT(I44)),FALSE()))),"確認済数量は0〜100万個の整数で必須",IF(AND(H44="未確認",COUNTA(I44)&gt;0),"未確認数量は空欄",IF(NOT(IF(ISNUMBER(J44),AND(J44&gt;=43831,J44&lt;=73050,J44=INT(J44)),FALSE())),"確認日は2020〜2099年/時刻なしで必須",IF(J44&gt;期限の確認!$H$3,"確認日は確認基準日以下","確認済み")))))))))))))))</f>
        <v/>
      </c>
      <c r="P44" s="1" t="str">
        <f aca="false">IF(O44="","",IF(O44="確認済み",0,1))</f>
        <v/>
      </c>
      <c r="Q44" s="1" t="n">
        <f aca="false">IF(COUNTA(A44:J44)=0,IF(AND(O44="",P44="",K44="",L44="",M44="",N44=""),0,1),IF(NOT(AND(ISTEXT(O44),O44=IF(COUNTA(A44:J44)=0,"",IF(NOT(AND(ISTEXT(A44),LEN(A44)=8,EXACT(LEFT(A44,4),"LOT-"),ISNUMBER(FIND(MID(A44,5,1)&amp;"x","0x1x2x3x4x5x6x7x8x9x")),ISNUMBER(FIND(MID(A44,6,1)&amp;"x","0x1x2x3x4x5x6x7x8x9x")),ISNUMBER(FIND(MID(A44,7,1)&amp;"x","0x1x2x3x4x5x6x7x8x9x")),ISNUMBER(FIND(MID(A44,8,1)&amp;"x","0x1x2x3x4x5x6x7x8x9x")))),"管理IDはLOT-と半角数字4桁",IF(COUNTIFS($A$8:$A$57,A44)&gt;1,"管理IDが重複",IF(NOT(AND(ISTEXT(B44),LEN(B44)=8,EXACT(LEFT(B44,4),"SKU-"),ISNUMBER(FIND(MID(B44,5,1)&amp;"x","0x1x2x3x4x5x6x7x8x9x")),ISNUMBER(FIND(MID(B44,6,1)&amp;"x","0x1x2x3x4x5x6x7x8x9x")),ISNUMBER(FIND(MID(B44,7,1)&amp;"x","0x1x2x3x4x5x6x7x8x9x")),ISNUMBER(FIND(MID(B44,8,1)&amp;"x","0x1x2x3x4x5x6x7x8x9x")))),"品目IDはSKU-と半角数字4桁",IF(NOT(OR(C44="賞味期限",C44="消費期限",C44="その他期限",C44="未確認")),"期限種類を確認",IF(NOT(OR(D44="確認済",D44="未確認")),"期限日区分を確認",IF(AND(D44="確認済",NOT(IF(ISNUMBER(E44),AND(E44&gt;=43831,E44&lt;=73050,E44=INT(E44)),FALSE()))),"確認済期限日は2020〜2099年/時刻なしで必須",IF(AND(D44="未確認",COUNTA(E44)&gt;0),"未確認期限日は空欄",IF(NOT(OR(F44="未開封",F44="開封済",F44="未確認")),"開封状態を確認",IF(NOT(OR(G44="適合",G44="不適合",G44="未確認")),"保存条件を確認",IF(NOT(OR(H44="確認済",H44="未確認")),"在庫区分を確認",IF(AND(H44="確認済",NOT(IF(ISNUMBER(I44),AND(I44&gt;=0,I44&lt;=1000000,I44=INT(I44)),FALSE()))),"確認済数量は0〜100万個の整数で必須",IF(AND(H44="未確認",COUNTA(I44)&gt;0),"未確認数量は空欄",IF(NOT(IF(ISNUMBER(J44),AND(J44&gt;=43831,J44&lt;=73050,J44=INT(J44)),FALSE())),"確認日は2020〜2099年/時刻なしで必須",IF(J44&gt;期限の確認!$H$3,"確認日は確認基準日以下","確認済み"))))))))))))))),ISNUMBER(P44),P44=IF(O44="確認済み",0,1))),1,IF(P44&lt;&gt;0,0,IF(AND(IF(D44="未確認",ISTEXT(K44),ISNUMBER(K44)),K44=IF(D44="未確認","",E44-期限の確認!$B$3),ISTEXT(L44),L44=IF(D44="未確認","期限日未確認",IF(K44&lt;0,"期限超過",IF(K44=0,"期限当日",IF(K44&lt;=期限の確認!$E$3,"注意期間内","注意期間外")))),ISNUMBER(M44),M44=IF(OR(C44="未確認",D44="未確認",F44&lt;&gt;"未開封",G44&lt;&gt;"適合",H44="未確認"),1,0),ISNUMBER(N44),N44=IF(OR(F44="開封済",G44="不適合"),1,0)),0,1))))</f>
        <v>0</v>
      </c>
    </row>
    <row r="45" customFormat="false" ht="32" hidden="false" customHeight="true" outlineLevel="0" collapsed="false">
      <c r="A45" s="11"/>
      <c r="B45" s="11"/>
      <c r="C45" s="12"/>
      <c r="D45" s="12"/>
      <c r="E45" s="4"/>
      <c r="F45" s="12"/>
      <c r="G45" s="12"/>
      <c r="H45" s="12"/>
      <c r="I45" s="13"/>
      <c r="J45" s="4"/>
      <c r="K45" s="9" t="str">
        <f aca="false">IF(O45="","",IF(P45&lt;&gt;0,NA(),IF(D45="未確認","",E45-期限の確認!$B$3)))</f>
        <v/>
      </c>
      <c r="L45" s="1" t="str">
        <f aca="false">IF(O45="","",IF(P45&lt;&gt;0,NA(),IF(D45="未確認","期限日未確認",IF(K45&lt;0,"期限超過",IF(K45=0,"期限当日",IF(K45&lt;=期限の確認!$E$3,"注意期間内","注意期間外"))))))</f>
        <v/>
      </c>
      <c r="M45" s="1" t="str">
        <f aca="false">IF(O45="","",IF(P45&lt;&gt;0,NA(),IF(OR(C45="未確認",D45="未確認",F45&lt;&gt;"未開封",G45&lt;&gt;"適合",H45="未確認"),1,0)))</f>
        <v/>
      </c>
      <c r="N45" s="1" t="str">
        <f aca="false">IF(O45="","",IF(P45&lt;&gt;0,NA(),IF(OR(F45="開封済",G45="不適合"),1,0)))</f>
        <v/>
      </c>
      <c r="O45" s="1" t="str">
        <f aca="false">IF(COUNTA(A45:J45)=0,"",IF(NOT(AND(ISTEXT(A45),LEN(A45)=8,EXACT(LEFT(A45,4),"LOT-"),ISNUMBER(FIND(MID(A45,5,1)&amp;"x","0x1x2x3x4x5x6x7x8x9x")),ISNUMBER(FIND(MID(A45,6,1)&amp;"x","0x1x2x3x4x5x6x7x8x9x")),ISNUMBER(FIND(MID(A45,7,1)&amp;"x","0x1x2x3x4x5x6x7x8x9x")),ISNUMBER(FIND(MID(A45,8,1)&amp;"x","0x1x2x3x4x5x6x7x8x9x")))),"管理IDはLOT-と半角数字4桁",IF(COUNTIFS($A$8:$A$57,A45)&gt;1,"管理IDが重複",IF(NOT(AND(ISTEXT(B45),LEN(B45)=8,EXACT(LEFT(B45,4),"SKU-"),ISNUMBER(FIND(MID(B45,5,1)&amp;"x","0x1x2x3x4x5x6x7x8x9x")),ISNUMBER(FIND(MID(B45,6,1)&amp;"x","0x1x2x3x4x5x6x7x8x9x")),ISNUMBER(FIND(MID(B45,7,1)&amp;"x","0x1x2x3x4x5x6x7x8x9x")),ISNUMBER(FIND(MID(B45,8,1)&amp;"x","0x1x2x3x4x5x6x7x8x9x")))),"品目IDはSKU-と半角数字4桁",IF(NOT(OR(C45="賞味期限",C45="消費期限",C45="その他期限",C45="未確認")),"期限種類を確認",IF(NOT(OR(D45="確認済",D45="未確認")),"期限日区分を確認",IF(AND(D45="確認済",NOT(IF(ISNUMBER(E45),AND(E45&gt;=43831,E45&lt;=73050,E45=INT(E45)),FALSE()))),"確認済期限日は2020〜2099年/時刻なしで必須",IF(AND(D45="未確認",COUNTA(E45)&gt;0),"未確認期限日は空欄",IF(NOT(OR(F45="未開封",F45="開封済",F45="未確認")),"開封状態を確認",IF(NOT(OR(G45="適合",G45="不適合",G45="未確認")),"保存条件を確認",IF(NOT(OR(H45="確認済",H45="未確認")),"在庫区分を確認",IF(AND(H45="確認済",NOT(IF(ISNUMBER(I45),AND(I45&gt;=0,I45&lt;=1000000,I45=INT(I45)),FALSE()))),"確認済数量は0〜100万個の整数で必須",IF(AND(H45="未確認",COUNTA(I45)&gt;0),"未確認数量は空欄",IF(NOT(IF(ISNUMBER(J45),AND(J45&gt;=43831,J45&lt;=73050,J45=INT(J45)),FALSE())),"確認日は2020〜2099年/時刻なしで必須",IF(J45&gt;期限の確認!$H$3,"確認日は確認基準日以下","確認済み")))))))))))))))</f>
        <v/>
      </c>
      <c r="P45" s="1" t="str">
        <f aca="false">IF(O45="","",IF(O45="確認済み",0,1))</f>
        <v/>
      </c>
      <c r="Q45" s="1" t="n">
        <f aca="false">IF(COUNTA(A45:J45)=0,IF(AND(O45="",P45="",K45="",L45="",M45="",N45=""),0,1),IF(NOT(AND(ISTEXT(O45),O45=IF(COUNTA(A45:J45)=0,"",IF(NOT(AND(ISTEXT(A45),LEN(A45)=8,EXACT(LEFT(A45,4),"LOT-"),ISNUMBER(FIND(MID(A45,5,1)&amp;"x","0x1x2x3x4x5x6x7x8x9x")),ISNUMBER(FIND(MID(A45,6,1)&amp;"x","0x1x2x3x4x5x6x7x8x9x")),ISNUMBER(FIND(MID(A45,7,1)&amp;"x","0x1x2x3x4x5x6x7x8x9x")),ISNUMBER(FIND(MID(A45,8,1)&amp;"x","0x1x2x3x4x5x6x7x8x9x")))),"管理IDはLOT-と半角数字4桁",IF(COUNTIFS($A$8:$A$57,A45)&gt;1,"管理IDが重複",IF(NOT(AND(ISTEXT(B45),LEN(B45)=8,EXACT(LEFT(B45,4),"SKU-"),ISNUMBER(FIND(MID(B45,5,1)&amp;"x","0x1x2x3x4x5x6x7x8x9x")),ISNUMBER(FIND(MID(B45,6,1)&amp;"x","0x1x2x3x4x5x6x7x8x9x")),ISNUMBER(FIND(MID(B45,7,1)&amp;"x","0x1x2x3x4x5x6x7x8x9x")),ISNUMBER(FIND(MID(B45,8,1)&amp;"x","0x1x2x3x4x5x6x7x8x9x")))),"品目IDはSKU-と半角数字4桁",IF(NOT(OR(C45="賞味期限",C45="消費期限",C45="その他期限",C45="未確認")),"期限種類を確認",IF(NOT(OR(D45="確認済",D45="未確認")),"期限日区分を確認",IF(AND(D45="確認済",NOT(IF(ISNUMBER(E45),AND(E45&gt;=43831,E45&lt;=73050,E45=INT(E45)),FALSE()))),"確認済期限日は2020〜2099年/時刻なしで必須",IF(AND(D45="未確認",COUNTA(E45)&gt;0),"未確認期限日は空欄",IF(NOT(OR(F45="未開封",F45="開封済",F45="未確認")),"開封状態を確認",IF(NOT(OR(G45="適合",G45="不適合",G45="未確認")),"保存条件を確認",IF(NOT(OR(H45="確認済",H45="未確認")),"在庫区分を確認",IF(AND(H45="確認済",NOT(IF(ISNUMBER(I45),AND(I45&gt;=0,I45&lt;=1000000,I45=INT(I45)),FALSE()))),"確認済数量は0〜100万個の整数で必須",IF(AND(H45="未確認",COUNTA(I45)&gt;0),"未確認数量は空欄",IF(NOT(IF(ISNUMBER(J45),AND(J45&gt;=43831,J45&lt;=73050,J45=INT(J45)),FALSE())),"確認日は2020〜2099年/時刻なしで必須",IF(J45&gt;期限の確認!$H$3,"確認日は確認基準日以下","確認済み"))))))))))))))),ISNUMBER(P45),P45=IF(O45="確認済み",0,1))),1,IF(P45&lt;&gt;0,0,IF(AND(IF(D45="未確認",ISTEXT(K45),ISNUMBER(K45)),K45=IF(D45="未確認","",E45-期限の確認!$B$3),ISTEXT(L45),L45=IF(D45="未確認","期限日未確認",IF(K45&lt;0,"期限超過",IF(K45=0,"期限当日",IF(K45&lt;=期限の確認!$E$3,"注意期間内","注意期間外")))),ISNUMBER(M45),M45=IF(OR(C45="未確認",D45="未確認",F45&lt;&gt;"未開封",G45&lt;&gt;"適合",H45="未確認"),1,0),ISNUMBER(N45),N45=IF(OR(F45="開封済",G45="不適合"),1,0)),0,1))))</f>
        <v>0</v>
      </c>
    </row>
    <row r="46" customFormat="false" ht="32" hidden="false" customHeight="true" outlineLevel="0" collapsed="false">
      <c r="A46" s="11"/>
      <c r="B46" s="11"/>
      <c r="C46" s="12"/>
      <c r="D46" s="12"/>
      <c r="E46" s="4"/>
      <c r="F46" s="12"/>
      <c r="G46" s="12"/>
      <c r="H46" s="12"/>
      <c r="I46" s="13"/>
      <c r="J46" s="4"/>
      <c r="K46" s="9" t="str">
        <f aca="false">IF(O46="","",IF(P46&lt;&gt;0,NA(),IF(D46="未確認","",E46-期限の確認!$B$3)))</f>
        <v/>
      </c>
      <c r="L46" s="1" t="str">
        <f aca="false">IF(O46="","",IF(P46&lt;&gt;0,NA(),IF(D46="未確認","期限日未確認",IF(K46&lt;0,"期限超過",IF(K46=0,"期限当日",IF(K46&lt;=期限の確認!$E$3,"注意期間内","注意期間外"))))))</f>
        <v/>
      </c>
      <c r="M46" s="1" t="str">
        <f aca="false">IF(O46="","",IF(P46&lt;&gt;0,NA(),IF(OR(C46="未確認",D46="未確認",F46&lt;&gt;"未開封",G46&lt;&gt;"適合",H46="未確認"),1,0)))</f>
        <v/>
      </c>
      <c r="N46" s="1" t="str">
        <f aca="false">IF(O46="","",IF(P46&lt;&gt;0,NA(),IF(OR(F46="開封済",G46="不適合"),1,0)))</f>
        <v/>
      </c>
      <c r="O46" s="1" t="str">
        <f aca="false">IF(COUNTA(A46:J46)=0,"",IF(NOT(AND(ISTEXT(A46),LEN(A46)=8,EXACT(LEFT(A46,4),"LOT-"),ISNUMBER(FIND(MID(A46,5,1)&amp;"x","0x1x2x3x4x5x6x7x8x9x")),ISNUMBER(FIND(MID(A46,6,1)&amp;"x","0x1x2x3x4x5x6x7x8x9x")),ISNUMBER(FIND(MID(A46,7,1)&amp;"x","0x1x2x3x4x5x6x7x8x9x")),ISNUMBER(FIND(MID(A46,8,1)&amp;"x","0x1x2x3x4x5x6x7x8x9x")))),"管理IDはLOT-と半角数字4桁",IF(COUNTIFS($A$8:$A$57,A46)&gt;1,"管理IDが重複",IF(NOT(AND(ISTEXT(B46),LEN(B46)=8,EXACT(LEFT(B46,4),"SKU-"),ISNUMBER(FIND(MID(B46,5,1)&amp;"x","0x1x2x3x4x5x6x7x8x9x")),ISNUMBER(FIND(MID(B46,6,1)&amp;"x","0x1x2x3x4x5x6x7x8x9x")),ISNUMBER(FIND(MID(B46,7,1)&amp;"x","0x1x2x3x4x5x6x7x8x9x")),ISNUMBER(FIND(MID(B46,8,1)&amp;"x","0x1x2x3x4x5x6x7x8x9x")))),"品目IDはSKU-と半角数字4桁",IF(NOT(OR(C46="賞味期限",C46="消費期限",C46="その他期限",C46="未確認")),"期限種類を確認",IF(NOT(OR(D46="確認済",D46="未確認")),"期限日区分を確認",IF(AND(D46="確認済",NOT(IF(ISNUMBER(E46),AND(E46&gt;=43831,E46&lt;=73050,E46=INT(E46)),FALSE()))),"確認済期限日は2020〜2099年/時刻なしで必須",IF(AND(D46="未確認",COUNTA(E46)&gt;0),"未確認期限日は空欄",IF(NOT(OR(F46="未開封",F46="開封済",F46="未確認")),"開封状態を確認",IF(NOT(OR(G46="適合",G46="不適合",G46="未確認")),"保存条件を確認",IF(NOT(OR(H46="確認済",H46="未確認")),"在庫区分を確認",IF(AND(H46="確認済",NOT(IF(ISNUMBER(I46),AND(I46&gt;=0,I46&lt;=1000000,I46=INT(I46)),FALSE()))),"確認済数量は0〜100万個の整数で必須",IF(AND(H46="未確認",COUNTA(I46)&gt;0),"未確認数量は空欄",IF(NOT(IF(ISNUMBER(J46),AND(J46&gt;=43831,J46&lt;=73050,J46=INT(J46)),FALSE())),"確認日は2020〜2099年/時刻なしで必須",IF(J46&gt;期限の確認!$H$3,"確認日は確認基準日以下","確認済み")))))))))))))))</f>
        <v/>
      </c>
      <c r="P46" s="1" t="str">
        <f aca="false">IF(O46="","",IF(O46="確認済み",0,1))</f>
        <v/>
      </c>
      <c r="Q46" s="1" t="n">
        <f aca="false">IF(COUNTA(A46:J46)=0,IF(AND(O46="",P46="",K46="",L46="",M46="",N46=""),0,1),IF(NOT(AND(ISTEXT(O46),O46=IF(COUNTA(A46:J46)=0,"",IF(NOT(AND(ISTEXT(A46),LEN(A46)=8,EXACT(LEFT(A46,4),"LOT-"),ISNUMBER(FIND(MID(A46,5,1)&amp;"x","0x1x2x3x4x5x6x7x8x9x")),ISNUMBER(FIND(MID(A46,6,1)&amp;"x","0x1x2x3x4x5x6x7x8x9x")),ISNUMBER(FIND(MID(A46,7,1)&amp;"x","0x1x2x3x4x5x6x7x8x9x")),ISNUMBER(FIND(MID(A46,8,1)&amp;"x","0x1x2x3x4x5x6x7x8x9x")))),"管理IDはLOT-と半角数字4桁",IF(COUNTIFS($A$8:$A$57,A46)&gt;1,"管理IDが重複",IF(NOT(AND(ISTEXT(B46),LEN(B46)=8,EXACT(LEFT(B46,4),"SKU-"),ISNUMBER(FIND(MID(B46,5,1)&amp;"x","0x1x2x3x4x5x6x7x8x9x")),ISNUMBER(FIND(MID(B46,6,1)&amp;"x","0x1x2x3x4x5x6x7x8x9x")),ISNUMBER(FIND(MID(B46,7,1)&amp;"x","0x1x2x3x4x5x6x7x8x9x")),ISNUMBER(FIND(MID(B46,8,1)&amp;"x","0x1x2x3x4x5x6x7x8x9x")))),"品目IDはSKU-と半角数字4桁",IF(NOT(OR(C46="賞味期限",C46="消費期限",C46="その他期限",C46="未確認")),"期限種類を確認",IF(NOT(OR(D46="確認済",D46="未確認")),"期限日区分を確認",IF(AND(D46="確認済",NOT(IF(ISNUMBER(E46),AND(E46&gt;=43831,E46&lt;=73050,E46=INT(E46)),FALSE()))),"確認済期限日は2020〜2099年/時刻なしで必須",IF(AND(D46="未確認",COUNTA(E46)&gt;0),"未確認期限日は空欄",IF(NOT(OR(F46="未開封",F46="開封済",F46="未確認")),"開封状態を確認",IF(NOT(OR(G46="適合",G46="不適合",G46="未確認")),"保存条件を確認",IF(NOT(OR(H46="確認済",H46="未確認")),"在庫区分を確認",IF(AND(H46="確認済",NOT(IF(ISNUMBER(I46),AND(I46&gt;=0,I46&lt;=1000000,I46=INT(I46)),FALSE()))),"確認済数量は0〜100万個の整数で必須",IF(AND(H46="未確認",COUNTA(I46)&gt;0),"未確認数量は空欄",IF(NOT(IF(ISNUMBER(J46),AND(J46&gt;=43831,J46&lt;=73050,J46=INT(J46)),FALSE())),"確認日は2020〜2099年/時刻なしで必須",IF(J46&gt;期限の確認!$H$3,"確認日は確認基準日以下","確認済み"))))))))))))))),ISNUMBER(P46),P46=IF(O46="確認済み",0,1))),1,IF(P46&lt;&gt;0,0,IF(AND(IF(D46="未確認",ISTEXT(K46),ISNUMBER(K46)),K46=IF(D46="未確認","",E46-期限の確認!$B$3),ISTEXT(L46),L46=IF(D46="未確認","期限日未確認",IF(K46&lt;0,"期限超過",IF(K46=0,"期限当日",IF(K46&lt;=期限の確認!$E$3,"注意期間内","注意期間外")))),ISNUMBER(M46),M46=IF(OR(C46="未確認",D46="未確認",F46&lt;&gt;"未開封",G46&lt;&gt;"適合",H46="未確認"),1,0),ISNUMBER(N46),N46=IF(OR(F46="開封済",G46="不適合"),1,0)),0,1))))</f>
        <v>0</v>
      </c>
    </row>
    <row r="47" customFormat="false" ht="32" hidden="false" customHeight="true" outlineLevel="0" collapsed="false">
      <c r="A47" s="11"/>
      <c r="B47" s="11"/>
      <c r="C47" s="12"/>
      <c r="D47" s="12"/>
      <c r="E47" s="4"/>
      <c r="F47" s="12"/>
      <c r="G47" s="12"/>
      <c r="H47" s="12"/>
      <c r="I47" s="13"/>
      <c r="J47" s="4"/>
      <c r="K47" s="9" t="str">
        <f aca="false">IF(O47="","",IF(P47&lt;&gt;0,NA(),IF(D47="未確認","",E47-期限の確認!$B$3)))</f>
        <v/>
      </c>
      <c r="L47" s="1" t="str">
        <f aca="false">IF(O47="","",IF(P47&lt;&gt;0,NA(),IF(D47="未確認","期限日未確認",IF(K47&lt;0,"期限超過",IF(K47=0,"期限当日",IF(K47&lt;=期限の確認!$E$3,"注意期間内","注意期間外"))))))</f>
        <v/>
      </c>
      <c r="M47" s="1" t="str">
        <f aca="false">IF(O47="","",IF(P47&lt;&gt;0,NA(),IF(OR(C47="未確認",D47="未確認",F47&lt;&gt;"未開封",G47&lt;&gt;"適合",H47="未確認"),1,0)))</f>
        <v/>
      </c>
      <c r="N47" s="1" t="str">
        <f aca="false">IF(O47="","",IF(P47&lt;&gt;0,NA(),IF(OR(F47="開封済",G47="不適合"),1,0)))</f>
        <v/>
      </c>
      <c r="O47" s="1" t="str">
        <f aca="false">IF(COUNTA(A47:J47)=0,"",IF(NOT(AND(ISTEXT(A47),LEN(A47)=8,EXACT(LEFT(A47,4),"LOT-"),ISNUMBER(FIND(MID(A47,5,1)&amp;"x","0x1x2x3x4x5x6x7x8x9x")),ISNUMBER(FIND(MID(A47,6,1)&amp;"x","0x1x2x3x4x5x6x7x8x9x")),ISNUMBER(FIND(MID(A47,7,1)&amp;"x","0x1x2x3x4x5x6x7x8x9x")),ISNUMBER(FIND(MID(A47,8,1)&amp;"x","0x1x2x3x4x5x6x7x8x9x")))),"管理IDはLOT-と半角数字4桁",IF(COUNTIFS($A$8:$A$57,A47)&gt;1,"管理IDが重複",IF(NOT(AND(ISTEXT(B47),LEN(B47)=8,EXACT(LEFT(B47,4),"SKU-"),ISNUMBER(FIND(MID(B47,5,1)&amp;"x","0x1x2x3x4x5x6x7x8x9x")),ISNUMBER(FIND(MID(B47,6,1)&amp;"x","0x1x2x3x4x5x6x7x8x9x")),ISNUMBER(FIND(MID(B47,7,1)&amp;"x","0x1x2x3x4x5x6x7x8x9x")),ISNUMBER(FIND(MID(B47,8,1)&amp;"x","0x1x2x3x4x5x6x7x8x9x")))),"品目IDはSKU-と半角数字4桁",IF(NOT(OR(C47="賞味期限",C47="消費期限",C47="その他期限",C47="未確認")),"期限種類を確認",IF(NOT(OR(D47="確認済",D47="未確認")),"期限日区分を確認",IF(AND(D47="確認済",NOT(IF(ISNUMBER(E47),AND(E47&gt;=43831,E47&lt;=73050,E47=INT(E47)),FALSE()))),"確認済期限日は2020〜2099年/時刻なしで必須",IF(AND(D47="未確認",COUNTA(E47)&gt;0),"未確認期限日は空欄",IF(NOT(OR(F47="未開封",F47="開封済",F47="未確認")),"開封状態を確認",IF(NOT(OR(G47="適合",G47="不適合",G47="未確認")),"保存条件を確認",IF(NOT(OR(H47="確認済",H47="未確認")),"在庫区分を確認",IF(AND(H47="確認済",NOT(IF(ISNUMBER(I47),AND(I47&gt;=0,I47&lt;=1000000,I47=INT(I47)),FALSE()))),"確認済数量は0〜100万個の整数で必須",IF(AND(H47="未確認",COUNTA(I47)&gt;0),"未確認数量は空欄",IF(NOT(IF(ISNUMBER(J47),AND(J47&gt;=43831,J47&lt;=73050,J47=INT(J47)),FALSE())),"確認日は2020〜2099年/時刻なしで必須",IF(J47&gt;期限の確認!$H$3,"確認日は確認基準日以下","確認済み")))))))))))))))</f>
        <v/>
      </c>
      <c r="P47" s="1" t="str">
        <f aca="false">IF(O47="","",IF(O47="確認済み",0,1))</f>
        <v/>
      </c>
      <c r="Q47" s="1" t="n">
        <f aca="false">IF(COUNTA(A47:J47)=0,IF(AND(O47="",P47="",K47="",L47="",M47="",N47=""),0,1),IF(NOT(AND(ISTEXT(O47),O47=IF(COUNTA(A47:J47)=0,"",IF(NOT(AND(ISTEXT(A47),LEN(A47)=8,EXACT(LEFT(A47,4),"LOT-"),ISNUMBER(FIND(MID(A47,5,1)&amp;"x","0x1x2x3x4x5x6x7x8x9x")),ISNUMBER(FIND(MID(A47,6,1)&amp;"x","0x1x2x3x4x5x6x7x8x9x")),ISNUMBER(FIND(MID(A47,7,1)&amp;"x","0x1x2x3x4x5x6x7x8x9x")),ISNUMBER(FIND(MID(A47,8,1)&amp;"x","0x1x2x3x4x5x6x7x8x9x")))),"管理IDはLOT-と半角数字4桁",IF(COUNTIFS($A$8:$A$57,A47)&gt;1,"管理IDが重複",IF(NOT(AND(ISTEXT(B47),LEN(B47)=8,EXACT(LEFT(B47,4),"SKU-"),ISNUMBER(FIND(MID(B47,5,1)&amp;"x","0x1x2x3x4x5x6x7x8x9x")),ISNUMBER(FIND(MID(B47,6,1)&amp;"x","0x1x2x3x4x5x6x7x8x9x")),ISNUMBER(FIND(MID(B47,7,1)&amp;"x","0x1x2x3x4x5x6x7x8x9x")),ISNUMBER(FIND(MID(B47,8,1)&amp;"x","0x1x2x3x4x5x6x7x8x9x")))),"品目IDはSKU-と半角数字4桁",IF(NOT(OR(C47="賞味期限",C47="消費期限",C47="その他期限",C47="未確認")),"期限種類を確認",IF(NOT(OR(D47="確認済",D47="未確認")),"期限日区分を確認",IF(AND(D47="確認済",NOT(IF(ISNUMBER(E47),AND(E47&gt;=43831,E47&lt;=73050,E47=INT(E47)),FALSE()))),"確認済期限日は2020〜2099年/時刻なしで必須",IF(AND(D47="未確認",COUNTA(E47)&gt;0),"未確認期限日は空欄",IF(NOT(OR(F47="未開封",F47="開封済",F47="未確認")),"開封状態を確認",IF(NOT(OR(G47="適合",G47="不適合",G47="未確認")),"保存条件を確認",IF(NOT(OR(H47="確認済",H47="未確認")),"在庫区分を確認",IF(AND(H47="確認済",NOT(IF(ISNUMBER(I47),AND(I47&gt;=0,I47&lt;=1000000,I47=INT(I47)),FALSE()))),"確認済数量は0〜100万個の整数で必須",IF(AND(H47="未確認",COUNTA(I47)&gt;0),"未確認数量は空欄",IF(NOT(IF(ISNUMBER(J47),AND(J47&gt;=43831,J47&lt;=73050,J47=INT(J47)),FALSE())),"確認日は2020〜2099年/時刻なしで必須",IF(J47&gt;期限の確認!$H$3,"確認日は確認基準日以下","確認済み"))))))))))))))),ISNUMBER(P47),P47=IF(O47="確認済み",0,1))),1,IF(P47&lt;&gt;0,0,IF(AND(IF(D47="未確認",ISTEXT(K47),ISNUMBER(K47)),K47=IF(D47="未確認","",E47-期限の確認!$B$3),ISTEXT(L47),L47=IF(D47="未確認","期限日未確認",IF(K47&lt;0,"期限超過",IF(K47=0,"期限当日",IF(K47&lt;=期限の確認!$E$3,"注意期間内","注意期間外")))),ISNUMBER(M47),M47=IF(OR(C47="未確認",D47="未確認",F47&lt;&gt;"未開封",G47&lt;&gt;"適合",H47="未確認"),1,0),ISNUMBER(N47),N47=IF(OR(F47="開封済",G47="不適合"),1,0)),0,1))))</f>
        <v>0</v>
      </c>
    </row>
    <row r="48" customFormat="false" ht="32" hidden="false" customHeight="true" outlineLevel="0" collapsed="false">
      <c r="A48" s="11"/>
      <c r="B48" s="11"/>
      <c r="C48" s="12"/>
      <c r="D48" s="12"/>
      <c r="E48" s="4"/>
      <c r="F48" s="12"/>
      <c r="G48" s="12"/>
      <c r="H48" s="12"/>
      <c r="I48" s="13"/>
      <c r="J48" s="4"/>
      <c r="K48" s="9" t="str">
        <f aca="false">IF(O48="","",IF(P48&lt;&gt;0,NA(),IF(D48="未確認","",E48-期限の確認!$B$3)))</f>
        <v/>
      </c>
      <c r="L48" s="1" t="str">
        <f aca="false">IF(O48="","",IF(P48&lt;&gt;0,NA(),IF(D48="未確認","期限日未確認",IF(K48&lt;0,"期限超過",IF(K48=0,"期限当日",IF(K48&lt;=期限の確認!$E$3,"注意期間内","注意期間外"))))))</f>
        <v/>
      </c>
      <c r="M48" s="1" t="str">
        <f aca="false">IF(O48="","",IF(P48&lt;&gt;0,NA(),IF(OR(C48="未確認",D48="未確認",F48&lt;&gt;"未開封",G48&lt;&gt;"適合",H48="未確認"),1,0)))</f>
        <v/>
      </c>
      <c r="N48" s="1" t="str">
        <f aca="false">IF(O48="","",IF(P48&lt;&gt;0,NA(),IF(OR(F48="開封済",G48="不適合"),1,0)))</f>
        <v/>
      </c>
      <c r="O48" s="1" t="str">
        <f aca="false">IF(COUNTA(A48:J48)=0,"",IF(NOT(AND(ISTEXT(A48),LEN(A48)=8,EXACT(LEFT(A48,4),"LOT-"),ISNUMBER(FIND(MID(A48,5,1)&amp;"x","0x1x2x3x4x5x6x7x8x9x")),ISNUMBER(FIND(MID(A48,6,1)&amp;"x","0x1x2x3x4x5x6x7x8x9x")),ISNUMBER(FIND(MID(A48,7,1)&amp;"x","0x1x2x3x4x5x6x7x8x9x")),ISNUMBER(FIND(MID(A48,8,1)&amp;"x","0x1x2x3x4x5x6x7x8x9x")))),"管理IDはLOT-と半角数字4桁",IF(COUNTIFS($A$8:$A$57,A48)&gt;1,"管理IDが重複",IF(NOT(AND(ISTEXT(B48),LEN(B48)=8,EXACT(LEFT(B48,4),"SKU-"),ISNUMBER(FIND(MID(B48,5,1)&amp;"x","0x1x2x3x4x5x6x7x8x9x")),ISNUMBER(FIND(MID(B48,6,1)&amp;"x","0x1x2x3x4x5x6x7x8x9x")),ISNUMBER(FIND(MID(B48,7,1)&amp;"x","0x1x2x3x4x5x6x7x8x9x")),ISNUMBER(FIND(MID(B48,8,1)&amp;"x","0x1x2x3x4x5x6x7x8x9x")))),"品目IDはSKU-と半角数字4桁",IF(NOT(OR(C48="賞味期限",C48="消費期限",C48="その他期限",C48="未確認")),"期限種類を確認",IF(NOT(OR(D48="確認済",D48="未確認")),"期限日区分を確認",IF(AND(D48="確認済",NOT(IF(ISNUMBER(E48),AND(E48&gt;=43831,E48&lt;=73050,E48=INT(E48)),FALSE()))),"確認済期限日は2020〜2099年/時刻なしで必須",IF(AND(D48="未確認",COUNTA(E48)&gt;0),"未確認期限日は空欄",IF(NOT(OR(F48="未開封",F48="開封済",F48="未確認")),"開封状態を確認",IF(NOT(OR(G48="適合",G48="不適合",G48="未確認")),"保存条件を確認",IF(NOT(OR(H48="確認済",H48="未確認")),"在庫区分を確認",IF(AND(H48="確認済",NOT(IF(ISNUMBER(I48),AND(I48&gt;=0,I48&lt;=1000000,I48=INT(I48)),FALSE()))),"確認済数量は0〜100万個の整数で必須",IF(AND(H48="未確認",COUNTA(I48)&gt;0),"未確認数量は空欄",IF(NOT(IF(ISNUMBER(J48),AND(J48&gt;=43831,J48&lt;=73050,J48=INT(J48)),FALSE())),"確認日は2020〜2099年/時刻なしで必須",IF(J48&gt;期限の確認!$H$3,"確認日は確認基準日以下","確認済み")))))))))))))))</f>
        <v/>
      </c>
      <c r="P48" s="1" t="str">
        <f aca="false">IF(O48="","",IF(O48="確認済み",0,1))</f>
        <v/>
      </c>
      <c r="Q48" s="1" t="n">
        <f aca="false">IF(COUNTA(A48:J48)=0,IF(AND(O48="",P48="",K48="",L48="",M48="",N48=""),0,1),IF(NOT(AND(ISTEXT(O48),O48=IF(COUNTA(A48:J48)=0,"",IF(NOT(AND(ISTEXT(A48),LEN(A48)=8,EXACT(LEFT(A48,4),"LOT-"),ISNUMBER(FIND(MID(A48,5,1)&amp;"x","0x1x2x3x4x5x6x7x8x9x")),ISNUMBER(FIND(MID(A48,6,1)&amp;"x","0x1x2x3x4x5x6x7x8x9x")),ISNUMBER(FIND(MID(A48,7,1)&amp;"x","0x1x2x3x4x5x6x7x8x9x")),ISNUMBER(FIND(MID(A48,8,1)&amp;"x","0x1x2x3x4x5x6x7x8x9x")))),"管理IDはLOT-と半角数字4桁",IF(COUNTIFS($A$8:$A$57,A48)&gt;1,"管理IDが重複",IF(NOT(AND(ISTEXT(B48),LEN(B48)=8,EXACT(LEFT(B48,4),"SKU-"),ISNUMBER(FIND(MID(B48,5,1)&amp;"x","0x1x2x3x4x5x6x7x8x9x")),ISNUMBER(FIND(MID(B48,6,1)&amp;"x","0x1x2x3x4x5x6x7x8x9x")),ISNUMBER(FIND(MID(B48,7,1)&amp;"x","0x1x2x3x4x5x6x7x8x9x")),ISNUMBER(FIND(MID(B48,8,1)&amp;"x","0x1x2x3x4x5x6x7x8x9x")))),"品目IDはSKU-と半角数字4桁",IF(NOT(OR(C48="賞味期限",C48="消費期限",C48="その他期限",C48="未確認")),"期限種類を確認",IF(NOT(OR(D48="確認済",D48="未確認")),"期限日区分を確認",IF(AND(D48="確認済",NOT(IF(ISNUMBER(E48),AND(E48&gt;=43831,E48&lt;=73050,E48=INT(E48)),FALSE()))),"確認済期限日は2020〜2099年/時刻なしで必須",IF(AND(D48="未確認",COUNTA(E48)&gt;0),"未確認期限日は空欄",IF(NOT(OR(F48="未開封",F48="開封済",F48="未確認")),"開封状態を確認",IF(NOT(OR(G48="適合",G48="不適合",G48="未確認")),"保存条件を確認",IF(NOT(OR(H48="確認済",H48="未確認")),"在庫区分を確認",IF(AND(H48="確認済",NOT(IF(ISNUMBER(I48),AND(I48&gt;=0,I48&lt;=1000000,I48=INT(I48)),FALSE()))),"確認済数量は0〜100万個の整数で必須",IF(AND(H48="未確認",COUNTA(I48)&gt;0),"未確認数量は空欄",IF(NOT(IF(ISNUMBER(J48),AND(J48&gt;=43831,J48&lt;=73050,J48=INT(J48)),FALSE())),"確認日は2020〜2099年/時刻なしで必須",IF(J48&gt;期限の確認!$H$3,"確認日は確認基準日以下","確認済み"))))))))))))))),ISNUMBER(P48),P48=IF(O48="確認済み",0,1))),1,IF(P48&lt;&gt;0,0,IF(AND(IF(D48="未確認",ISTEXT(K48),ISNUMBER(K48)),K48=IF(D48="未確認","",E48-期限の確認!$B$3),ISTEXT(L48),L48=IF(D48="未確認","期限日未確認",IF(K48&lt;0,"期限超過",IF(K48=0,"期限当日",IF(K48&lt;=期限の確認!$E$3,"注意期間内","注意期間外")))),ISNUMBER(M48),M48=IF(OR(C48="未確認",D48="未確認",F48&lt;&gt;"未開封",G48&lt;&gt;"適合",H48="未確認"),1,0),ISNUMBER(N48),N48=IF(OR(F48="開封済",G48="不適合"),1,0)),0,1))))</f>
        <v>0</v>
      </c>
    </row>
    <row r="49" customFormat="false" ht="32" hidden="false" customHeight="true" outlineLevel="0" collapsed="false">
      <c r="A49" s="11"/>
      <c r="B49" s="11"/>
      <c r="C49" s="12"/>
      <c r="D49" s="12"/>
      <c r="E49" s="4"/>
      <c r="F49" s="12"/>
      <c r="G49" s="12"/>
      <c r="H49" s="12"/>
      <c r="I49" s="13"/>
      <c r="J49" s="4"/>
      <c r="K49" s="9" t="str">
        <f aca="false">IF(O49="","",IF(P49&lt;&gt;0,NA(),IF(D49="未確認","",E49-期限の確認!$B$3)))</f>
        <v/>
      </c>
      <c r="L49" s="1" t="str">
        <f aca="false">IF(O49="","",IF(P49&lt;&gt;0,NA(),IF(D49="未確認","期限日未確認",IF(K49&lt;0,"期限超過",IF(K49=0,"期限当日",IF(K49&lt;=期限の確認!$E$3,"注意期間内","注意期間外"))))))</f>
        <v/>
      </c>
      <c r="M49" s="1" t="str">
        <f aca="false">IF(O49="","",IF(P49&lt;&gt;0,NA(),IF(OR(C49="未確認",D49="未確認",F49&lt;&gt;"未開封",G49&lt;&gt;"適合",H49="未確認"),1,0)))</f>
        <v/>
      </c>
      <c r="N49" s="1" t="str">
        <f aca="false">IF(O49="","",IF(P49&lt;&gt;0,NA(),IF(OR(F49="開封済",G49="不適合"),1,0)))</f>
        <v/>
      </c>
      <c r="O49" s="1" t="str">
        <f aca="false">IF(COUNTA(A49:J49)=0,"",IF(NOT(AND(ISTEXT(A49),LEN(A49)=8,EXACT(LEFT(A49,4),"LOT-"),ISNUMBER(FIND(MID(A49,5,1)&amp;"x","0x1x2x3x4x5x6x7x8x9x")),ISNUMBER(FIND(MID(A49,6,1)&amp;"x","0x1x2x3x4x5x6x7x8x9x")),ISNUMBER(FIND(MID(A49,7,1)&amp;"x","0x1x2x3x4x5x6x7x8x9x")),ISNUMBER(FIND(MID(A49,8,1)&amp;"x","0x1x2x3x4x5x6x7x8x9x")))),"管理IDはLOT-と半角数字4桁",IF(COUNTIFS($A$8:$A$57,A49)&gt;1,"管理IDが重複",IF(NOT(AND(ISTEXT(B49),LEN(B49)=8,EXACT(LEFT(B49,4),"SKU-"),ISNUMBER(FIND(MID(B49,5,1)&amp;"x","0x1x2x3x4x5x6x7x8x9x")),ISNUMBER(FIND(MID(B49,6,1)&amp;"x","0x1x2x3x4x5x6x7x8x9x")),ISNUMBER(FIND(MID(B49,7,1)&amp;"x","0x1x2x3x4x5x6x7x8x9x")),ISNUMBER(FIND(MID(B49,8,1)&amp;"x","0x1x2x3x4x5x6x7x8x9x")))),"品目IDはSKU-と半角数字4桁",IF(NOT(OR(C49="賞味期限",C49="消費期限",C49="その他期限",C49="未確認")),"期限種類を確認",IF(NOT(OR(D49="確認済",D49="未確認")),"期限日区分を確認",IF(AND(D49="確認済",NOT(IF(ISNUMBER(E49),AND(E49&gt;=43831,E49&lt;=73050,E49=INT(E49)),FALSE()))),"確認済期限日は2020〜2099年/時刻なしで必須",IF(AND(D49="未確認",COUNTA(E49)&gt;0),"未確認期限日は空欄",IF(NOT(OR(F49="未開封",F49="開封済",F49="未確認")),"開封状態を確認",IF(NOT(OR(G49="適合",G49="不適合",G49="未確認")),"保存条件を確認",IF(NOT(OR(H49="確認済",H49="未確認")),"在庫区分を確認",IF(AND(H49="確認済",NOT(IF(ISNUMBER(I49),AND(I49&gt;=0,I49&lt;=1000000,I49=INT(I49)),FALSE()))),"確認済数量は0〜100万個の整数で必須",IF(AND(H49="未確認",COUNTA(I49)&gt;0),"未確認数量は空欄",IF(NOT(IF(ISNUMBER(J49),AND(J49&gt;=43831,J49&lt;=73050,J49=INT(J49)),FALSE())),"確認日は2020〜2099年/時刻なしで必須",IF(J49&gt;期限の確認!$H$3,"確認日は確認基準日以下","確認済み")))))))))))))))</f>
        <v/>
      </c>
      <c r="P49" s="1" t="str">
        <f aca="false">IF(O49="","",IF(O49="確認済み",0,1))</f>
        <v/>
      </c>
      <c r="Q49" s="1" t="n">
        <f aca="false">IF(COUNTA(A49:J49)=0,IF(AND(O49="",P49="",K49="",L49="",M49="",N49=""),0,1),IF(NOT(AND(ISTEXT(O49),O49=IF(COUNTA(A49:J49)=0,"",IF(NOT(AND(ISTEXT(A49),LEN(A49)=8,EXACT(LEFT(A49,4),"LOT-"),ISNUMBER(FIND(MID(A49,5,1)&amp;"x","0x1x2x3x4x5x6x7x8x9x")),ISNUMBER(FIND(MID(A49,6,1)&amp;"x","0x1x2x3x4x5x6x7x8x9x")),ISNUMBER(FIND(MID(A49,7,1)&amp;"x","0x1x2x3x4x5x6x7x8x9x")),ISNUMBER(FIND(MID(A49,8,1)&amp;"x","0x1x2x3x4x5x6x7x8x9x")))),"管理IDはLOT-と半角数字4桁",IF(COUNTIFS($A$8:$A$57,A49)&gt;1,"管理IDが重複",IF(NOT(AND(ISTEXT(B49),LEN(B49)=8,EXACT(LEFT(B49,4),"SKU-"),ISNUMBER(FIND(MID(B49,5,1)&amp;"x","0x1x2x3x4x5x6x7x8x9x")),ISNUMBER(FIND(MID(B49,6,1)&amp;"x","0x1x2x3x4x5x6x7x8x9x")),ISNUMBER(FIND(MID(B49,7,1)&amp;"x","0x1x2x3x4x5x6x7x8x9x")),ISNUMBER(FIND(MID(B49,8,1)&amp;"x","0x1x2x3x4x5x6x7x8x9x")))),"品目IDはSKU-と半角数字4桁",IF(NOT(OR(C49="賞味期限",C49="消費期限",C49="その他期限",C49="未確認")),"期限種類を確認",IF(NOT(OR(D49="確認済",D49="未確認")),"期限日区分を確認",IF(AND(D49="確認済",NOT(IF(ISNUMBER(E49),AND(E49&gt;=43831,E49&lt;=73050,E49=INT(E49)),FALSE()))),"確認済期限日は2020〜2099年/時刻なしで必須",IF(AND(D49="未確認",COUNTA(E49)&gt;0),"未確認期限日は空欄",IF(NOT(OR(F49="未開封",F49="開封済",F49="未確認")),"開封状態を確認",IF(NOT(OR(G49="適合",G49="不適合",G49="未確認")),"保存条件を確認",IF(NOT(OR(H49="確認済",H49="未確認")),"在庫区分を確認",IF(AND(H49="確認済",NOT(IF(ISNUMBER(I49),AND(I49&gt;=0,I49&lt;=1000000,I49=INT(I49)),FALSE()))),"確認済数量は0〜100万個の整数で必須",IF(AND(H49="未確認",COUNTA(I49)&gt;0),"未確認数量は空欄",IF(NOT(IF(ISNUMBER(J49),AND(J49&gt;=43831,J49&lt;=73050,J49=INT(J49)),FALSE())),"確認日は2020〜2099年/時刻なしで必須",IF(J49&gt;期限の確認!$H$3,"確認日は確認基準日以下","確認済み"))))))))))))))),ISNUMBER(P49),P49=IF(O49="確認済み",0,1))),1,IF(P49&lt;&gt;0,0,IF(AND(IF(D49="未確認",ISTEXT(K49),ISNUMBER(K49)),K49=IF(D49="未確認","",E49-期限の確認!$B$3),ISTEXT(L49),L49=IF(D49="未確認","期限日未確認",IF(K49&lt;0,"期限超過",IF(K49=0,"期限当日",IF(K49&lt;=期限の確認!$E$3,"注意期間内","注意期間外")))),ISNUMBER(M49),M49=IF(OR(C49="未確認",D49="未確認",F49&lt;&gt;"未開封",G49&lt;&gt;"適合",H49="未確認"),1,0),ISNUMBER(N49),N49=IF(OR(F49="開封済",G49="不適合"),1,0)),0,1))))</f>
        <v>0</v>
      </c>
    </row>
    <row r="50" customFormat="false" ht="32" hidden="false" customHeight="true" outlineLevel="0" collapsed="false">
      <c r="A50" s="11"/>
      <c r="B50" s="11"/>
      <c r="C50" s="12"/>
      <c r="D50" s="12"/>
      <c r="E50" s="4"/>
      <c r="F50" s="12"/>
      <c r="G50" s="12"/>
      <c r="H50" s="12"/>
      <c r="I50" s="13"/>
      <c r="J50" s="4"/>
      <c r="K50" s="9" t="str">
        <f aca="false">IF(O50="","",IF(P50&lt;&gt;0,NA(),IF(D50="未確認","",E50-期限の確認!$B$3)))</f>
        <v/>
      </c>
      <c r="L50" s="1" t="str">
        <f aca="false">IF(O50="","",IF(P50&lt;&gt;0,NA(),IF(D50="未確認","期限日未確認",IF(K50&lt;0,"期限超過",IF(K50=0,"期限当日",IF(K50&lt;=期限の確認!$E$3,"注意期間内","注意期間外"))))))</f>
        <v/>
      </c>
      <c r="M50" s="1" t="str">
        <f aca="false">IF(O50="","",IF(P50&lt;&gt;0,NA(),IF(OR(C50="未確認",D50="未確認",F50&lt;&gt;"未開封",G50&lt;&gt;"適合",H50="未確認"),1,0)))</f>
        <v/>
      </c>
      <c r="N50" s="1" t="str">
        <f aca="false">IF(O50="","",IF(P50&lt;&gt;0,NA(),IF(OR(F50="開封済",G50="不適合"),1,0)))</f>
        <v/>
      </c>
      <c r="O50" s="1" t="str">
        <f aca="false">IF(COUNTA(A50:J50)=0,"",IF(NOT(AND(ISTEXT(A50),LEN(A50)=8,EXACT(LEFT(A50,4),"LOT-"),ISNUMBER(FIND(MID(A50,5,1)&amp;"x","0x1x2x3x4x5x6x7x8x9x")),ISNUMBER(FIND(MID(A50,6,1)&amp;"x","0x1x2x3x4x5x6x7x8x9x")),ISNUMBER(FIND(MID(A50,7,1)&amp;"x","0x1x2x3x4x5x6x7x8x9x")),ISNUMBER(FIND(MID(A50,8,1)&amp;"x","0x1x2x3x4x5x6x7x8x9x")))),"管理IDはLOT-と半角数字4桁",IF(COUNTIFS($A$8:$A$57,A50)&gt;1,"管理IDが重複",IF(NOT(AND(ISTEXT(B50),LEN(B50)=8,EXACT(LEFT(B50,4),"SKU-"),ISNUMBER(FIND(MID(B50,5,1)&amp;"x","0x1x2x3x4x5x6x7x8x9x")),ISNUMBER(FIND(MID(B50,6,1)&amp;"x","0x1x2x3x4x5x6x7x8x9x")),ISNUMBER(FIND(MID(B50,7,1)&amp;"x","0x1x2x3x4x5x6x7x8x9x")),ISNUMBER(FIND(MID(B50,8,1)&amp;"x","0x1x2x3x4x5x6x7x8x9x")))),"品目IDはSKU-と半角数字4桁",IF(NOT(OR(C50="賞味期限",C50="消費期限",C50="その他期限",C50="未確認")),"期限種類を確認",IF(NOT(OR(D50="確認済",D50="未確認")),"期限日区分を確認",IF(AND(D50="確認済",NOT(IF(ISNUMBER(E50),AND(E50&gt;=43831,E50&lt;=73050,E50=INT(E50)),FALSE()))),"確認済期限日は2020〜2099年/時刻なしで必須",IF(AND(D50="未確認",COUNTA(E50)&gt;0),"未確認期限日は空欄",IF(NOT(OR(F50="未開封",F50="開封済",F50="未確認")),"開封状態を確認",IF(NOT(OR(G50="適合",G50="不適合",G50="未確認")),"保存条件を確認",IF(NOT(OR(H50="確認済",H50="未確認")),"在庫区分を確認",IF(AND(H50="確認済",NOT(IF(ISNUMBER(I50),AND(I50&gt;=0,I50&lt;=1000000,I50=INT(I50)),FALSE()))),"確認済数量は0〜100万個の整数で必須",IF(AND(H50="未確認",COUNTA(I50)&gt;0),"未確認数量は空欄",IF(NOT(IF(ISNUMBER(J50),AND(J50&gt;=43831,J50&lt;=73050,J50=INT(J50)),FALSE())),"確認日は2020〜2099年/時刻なしで必須",IF(J50&gt;期限の確認!$H$3,"確認日は確認基準日以下","確認済み")))))))))))))))</f>
        <v/>
      </c>
      <c r="P50" s="1" t="str">
        <f aca="false">IF(O50="","",IF(O50="確認済み",0,1))</f>
        <v/>
      </c>
      <c r="Q50" s="1" t="n">
        <f aca="false">IF(COUNTA(A50:J50)=0,IF(AND(O50="",P50="",K50="",L50="",M50="",N50=""),0,1),IF(NOT(AND(ISTEXT(O50),O50=IF(COUNTA(A50:J50)=0,"",IF(NOT(AND(ISTEXT(A50),LEN(A50)=8,EXACT(LEFT(A50,4),"LOT-"),ISNUMBER(FIND(MID(A50,5,1)&amp;"x","0x1x2x3x4x5x6x7x8x9x")),ISNUMBER(FIND(MID(A50,6,1)&amp;"x","0x1x2x3x4x5x6x7x8x9x")),ISNUMBER(FIND(MID(A50,7,1)&amp;"x","0x1x2x3x4x5x6x7x8x9x")),ISNUMBER(FIND(MID(A50,8,1)&amp;"x","0x1x2x3x4x5x6x7x8x9x")))),"管理IDはLOT-と半角数字4桁",IF(COUNTIFS($A$8:$A$57,A50)&gt;1,"管理IDが重複",IF(NOT(AND(ISTEXT(B50),LEN(B50)=8,EXACT(LEFT(B50,4),"SKU-"),ISNUMBER(FIND(MID(B50,5,1)&amp;"x","0x1x2x3x4x5x6x7x8x9x")),ISNUMBER(FIND(MID(B50,6,1)&amp;"x","0x1x2x3x4x5x6x7x8x9x")),ISNUMBER(FIND(MID(B50,7,1)&amp;"x","0x1x2x3x4x5x6x7x8x9x")),ISNUMBER(FIND(MID(B50,8,1)&amp;"x","0x1x2x3x4x5x6x7x8x9x")))),"品目IDはSKU-と半角数字4桁",IF(NOT(OR(C50="賞味期限",C50="消費期限",C50="その他期限",C50="未確認")),"期限種類を確認",IF(NOT(OR(D50="確認済",D50="未確認")),"期限日区分を確認",IF(AND(D50="確認済",NOT(IF(ISNUMBER(E50),AND(E50&gt;=43831,E50&lt;=73050,E50=INT(E50)),FALSE()))),"確認済期限日は2020〜2099年/時刻なしで必須",IF(AND(D50="未確認",COUNTA(E50)&gt;0),"未確認期限日は空欄",IF(NOT(OR(F50="未開封",F50="開封済",F50="未確認")),"開封状態を確認",IF(NOT(OR(G50="適合",G50="不適合",G50="未確認")),"保存条件を確認",IF(NOT(OR(H50="確認済",H50="未確認")),"在庫区分を確認",IF(AND(H50="確認済",NOT(IF(ISNUMBER(I50),AND(I50&gt;=0,I50&lt;=1000000,I50=INT(I50)),FALSE()))),"確認済数量は0〜100万個の整数で必須",IF(AND(H50="未確認",COUNTA(I50)&gt;0),"未確認数量は空欄",IF(NOT(IF(ISNUMBER(J50),AND(J50&gt;=43831,J50&lt;=73050,J50=INT(J50)),FALSE())),"確認日は2020〜2099年/時刻なしで必須",IF(J50&gt;期限の確認!$H$3,"確認日は確認基準日以下","確認済み"))))))))))))))),ISNUMBER(P50),P50=IF(O50="確認済み",0,1))),1,IF(P50&lt;&gt;0,0,IF(AND(IF(D50="未確認",ISTEXT(K50),ISNUMBER(K50)),K50=IF(D50="未確認","",E50-期限の確認!$B$3),ISTEXT(L50),L50=IF(D50="未確認","期限日未確認",IF(K50&lt;0,"期限超過",IF(K50=0,"期限当日",IF(K50&lt;=期限の確認!$E$3,"注意期間内","注意期間外")))),ISNUMBER(M50),M50=IF(OR(C50="未確認",D50="未確認",F50&lt;&gt;"未開封",G50&lt;&gt;"適合",H50="未確認"),1,0),ISNUMBER(N50),N50=IF(OR(F50="開封済",G50="不適合"),1,0)),0,1))))</f>
        <v>0</v>
      </c>
    </row>
    <row r="51" customFormat="false" ht="32" hidden="false" customHeight="true" outlineLevel="0" collapsed="false">
      <c r="A51" s="11"/>
      <c r="B51" s="11"/>
      <c r="C51" s="12"/>
      <c r="D51" s="12"/>
      <c r="E51" s="4"/>
      <c r="F51" s="12"/>
      <c r="G51" s="12"/>
      <c r="H51" s="12"/>
      <c r="I51" s="13"/>
      <c r="J51" s="4"/>
      <c r="K51" s="9" t="str">
        <f aca="false">IF(O51="","",IF(P51&lt;&gt;0,NA(),IF(D51="未確認","",E51-期限の確認!$B$3)))</f>
        <v/>
      </c>
      <c r="L51" s="1" t="str">
        <f aca="false">IF(O51="","",IF(P51&lt;&gt;0,NA(),IF(D51="未確認","期限日未確認",IF(K51&lt;0,"期限超過",IF(K51=0,"期限当日",IF(K51&lt;=期限の確認!$E$3,"注意期間内","注意期間外"))))))</f>
        <v/>
      </c>
      <c r="M51" s="1" t="str">
        <f aca="false">IF(O51="","",IF(P51&lt;&gt;0,NA(),IF(OR(C51="未確認",D51="未確認",F51&lt;&gt;"未開封",G51&lt;&gt;"適合",H51="未確認"),1,0)))</f>
        <v/>
      </c>
      <c r="N51" s="1" t="str">
        <f aca="false">IF(O51="","",IF(P51&lt;&gt;0,NA(),IF(OR(F51="開封済",G51="不適合"),1,0)))</f>
        <v/>
      </c>
      <c r="O51" s="1" t="str">
        <f aca="false">IF(COUNTA(A51:J51)=0,"",IF(NOT(AND(ISTEXT(A51),LEN(A51)=8,EXACT(LEFT(A51,4),"LOT-"),ISNUMBER(FIND(MID(A51,5,1)&amp;"x","0x1x2x3x4x5x6x7x8x9x")),ISNUMBER(FIND(MID(A51,6,1)&amp;"x","0x1x2x3x4x5x6x7x8x9x")),ISNUMBER(FIND(MID(A51,7,1)&amp;"x","0x1x2x3x4x5x6x7x8x9x")),ISNUMBER(FIND(MID(A51,8,1)&amp;"x","0x1x2x3x4x5x6x7x8x9x")))),"管理IDはLOT-と半角数字4桁",IF(COUNTIFS($A$8:$A$57,A51)&gt;1,"管理IDが重複",IF(NOT(AND(ISTEXT(B51),LEN(B51)=8,EXACT(LEFT(B51,4),"SKU-"),ISNUMBER(FIND(MID(B51,5,1)&amp;"x","0x1x2x3x4x5x6x7x8x9x")),ISNUMBER(FIND(MID(B51,6,1)&amp;"x","0x1x2x3x4x5x6x7x8x9x")),ISNUMBER(FIND(MID(B51,7,1)&amp;"x","0x1x2x3x4x5x6x7x8x9x")),ISNUMBER(FIND(MID(B51,8,1)&amp;"x","0x1x2x3x4x5x6x7x8x9x")))),"品目IDはSKU-と半角数字4桁",IF(NOT(OR(C51="賞味期限",C51="消費期限",C51="その他期限",C51="未確認")),"期限種類を確認",IF(NOT(OR(D51="確認済",D51="未確認")),"期限日区分を確認",IF(AND(D51="確認済",NOT(IF(ISNUMBER(E51),AND(E51&gt;=43831,E51&lt;=73050,E51=INT(E51)),FALSE()))),"確認済期限日は2020〜2099年/時刻なしで必須",IF(AND(D51="未確認",COUNTA(E51)&gt;0),"未確認期限日は空欄",IF(NOT(OR(F51="未開封",F51="開封済",F51="未確認")),"開封状態を確認",IF(NOT(OR(G51="適合",G51="不適合",G51="未確認")),"保存条件を確認",IF(NOT(OR(H51="確認済",H51="未確認")),"在庫区分を確認",IF(AND(H51="確認済",NOT(IF(ISNUMBER(I51),AND(I51&gt;=0,I51&lt;=1000000,I51=INT(I51)),FALSE()))),"確認済数量は0〜100万個の整数で必須",IF(AND(H51="未確認",COUNTA(I51)&gt;0),"未確認数量は空欄",IF(NOT(IF(ISNUMBER(J51),AND(J51&gt;=43831,J51&lt;=73050,J51=INT(J51)),FALSE())),"確認日は2020〜2099年/時刻なしで必須",IF(J51&gt;期限の確認!$H$3,"確認日は確認基準日以下","確認済み")))))))))))))))</f>
        <v/>
      </c>
      <c r="P51" s="1" t="str">
        <f aca="false">IF(O51="","",IF(O51="確認済み",0,1))</f>
        <v/>
      </c>
      <c r="Q51" s="1" t="n">
        <f aca="false">IF(COUNTA(A51:J51)=0,IF(AND(O51="",P51="",K51="",L51="",M51="",N51=""),0,1),IF(NOT(AND(ISTEXT(O51),O51=IF(COUNTA(A51:J51)=0,"",IF(NOT(AND(ISTEXT(A51),LEN(A51)=8,EXACT(LEFT(A51,4),"LOT-"),ISNUMBER(FIND(MID(A51,5,1)&amp;"x","0x1x2x3x4x5x6x7x8x9x")),ISNUMBER(FIND(MID(A51,6,1)&amp;"x","0x1x2x3x4x5x6x7x8x9x")),ISNUMBER(FIND(MID(A51,7,1)&amp;"x","0x1x2x3x4x5x6x7x8x9x")),ISNUMBER(FIND(MID(A51,8,1)&amp;"x","0x1x2x3x4x5x6x7x8x9x")))),"管理IDはLOT-と半角数字4桁",IF(COUNTIFS($A$8:$A$57,A51)&gt;1,"管理IDが重複",IF(NOT(AND(ISTEXT(B51),LEN(B51)=8,EXACT(LEFT(B51,4),"SKU-"),ISNUMBER(FIND(MID(B51,5,1)&amp;"x","0x1x2x3x4x5x6x7x8x9x")),ISNUMBER(FIND(MID(B51,6,1)&amp;"x","0x1x2x3x4x5x6x7x8x9x")),ISNUMBER(FIND(MID(B51,7,1)&amp;"x","0x1x2x3x4x5x6x7x8x9x")),ISNUMBER(FIND(MID(B51,8,1)&amp;"x","0x1x2x3x4x5x6x7x8x9x")))),"品目IDはSKU-と半角数字4桁",IF(NOT(OR(C51="賞味期限",C51="消費期限",C51="その他期限",C51="未確認")),"期限種類を確認",IF(NOT(OR(D51="確認済",D51="未確認")),"期限日区分を確認",IF(AND(D51="確認済",NOT(IF(ISNUMBER(E51),AND(E51&gt;=43831,E51&lt;=73050,E51=INT(E51)),FALSE()))),"確認済期限日は2020〜2099年/時刻なしで必須",IF(AND(D51="未確認",COUNTA(E51)&gt;0),"未確認期限日は空欄",IF(NOT(OR(F51="未開封",F51="開封済",F51="未確認")),"開封状態を確認",IF(NOT(OR(G51="適合",G51="不適合",G51="未確認")),"保存条件を確認",IF(NOT(OR(H51="確認済",H51="未確認")),"在庫区分を確認",IF(AND(H51="確認済",NOT(IF(ISNUMBER(I51),AND(I51&gt;=0,I51&lt;=1000000,I51=INT(I51)),FALSE()))),"確認済数量は0〜100万個の整数で必須",IF(AND(H51="未確認",COUNTA(I51)&gt;0),"未確認数量は空欄",IF(NOT(IF(ISNUMBER(J51),AND(J51&gt;=43831,J51&lt;=73050,J51=INT(J51)),FALSE())),"確認日は2020〜2099年/時刻なしで必須",IF(J51&gt;期限の確認!$H$3,"確認日は確認基準日以下","確認済み"))))))))))))))),ISNUMBER(P51),P51=IF(O51="確認済み",0,1))),1,IF(P51&lt;&gt;0,0,IF(AND(IF(D51="未確認",ISTEXT(K51),ISNUMBER(K51)),K51=IF(D51="未確認","",E51-期限の確認!$B$3),ISTEXT(L51),L51=IF(D51="未確認","期限日未確認",IF(K51&lt;0,"期限超過",IF(K51=0,"期限当日",IF(K51&lt;=期限の確認!$E$3,"注意期間内","注意期間外")))),ISNUMBER(M51),M51=IF(OR(C51="未確認",D51="未確認",F51&lt;&gt;"未開封",G51&lt;&gt;"適合",H51="未確認"),1,0),ISNUMBER(N51),N51=IF(OR(F51="開封済",G51="不適合"),1,0)),0,1))))</f>
        <v>0</v>
      </c>
    </row>
    <row r="52" customFormat="false" ht="32" hidden="false" customHeight="true" outlineLevel="0" collapsed="false">
      <c r="A52" s="11"/>
      <c r="B52" s="11"/>
      <c r="C52" s="12"/>
      <c r="D52" s="12"/>
      <c r="E52" s="4"/>
      <c r="F52" s="12"/>
      <c r="G52" s="12"/>
      <c r="H52" s="12"/>
      <c r="I52" s="13"/>
      <c r="J52" s="4"/>
      <c r="K52" s="9" t="str">
        <f aca="false">IF(O52="","",IF(P52&lt;&gt;0,NA(),IF(D52="未確認","",E52-期限の確認!$B$3)))</f>
        <v/>
      </c>
      <c r="L52" s="1" t="str">
        <f aca="false">IF(O52="","",IF(P52&lt;&gt;0,NA(),IF(D52="未確認","期限日未確認",IF(K52&lt;0,"期限超過",IF(K52=0,"期限当日",IF(K52&lt;=期限の確認!$E$3,"注意期間内","注意期間外"))))))</f>
        <v/>
      </c>
      <c r="M52" s="1" t="str">
        <f aca="false">IF(O52="","",IF(P52&lt;&gt;0,NA(),IF(OR(C52="未確認",D52="未確認",F52&lt;&gt;"未開封",G52&lt;&gt;"適合",H52="未確認"),1,0)))</f>
        <v/>
      </c>
      <c r="N52" s="1" t="str">
        <f aca="false">IF(O52="","",IF(P52&lt;&gt;0,NA(),IF(OR(F52="開封済",G52="不適合"),1,0)))</f>
        <v/>
      </c>
      <c r="O52" s="1" t="str">
        <f aca="false">IF(COUNTA(A52:J52)=0,"",IF(NOT(AND(ISTEXT(A52),LEN(A52)=8,EXACT(LEFT(A52,4),"LOT-"),ISNUMBER(FIND(MID(A52,5,1)&amp;"x","0x1x2x3x4x5x6x7x8x9x")),ISNUMBER(FIND(MID(A52,6,1)&amp;"x","0x1x2x3x4x5x6x7x8x9x")),ISNUMBER(FIND(MID(A52,7,1)&amp;"x","0x1x2x3x4x5x6x7x8x9x")),ISNUMBER(FIND(MID(A52,8,1)&amp;"x","0x1x2x3x4x5x6x7x8x9x")))),"管理IDはLOT-と半角数字4桁",IF(COUNTIFS($A$8:$A$57,A52)&gt;1,"管理IDが重複",IF(NOT(AND(ISTEXT(B52),LEN(B52)=8,EXACT(LEFT(B52,4),"SKU-"),ISNUMBER(FIND(MID(B52,5,1)&amp;"x","0x1x2x3x4x5x6x7x8x9x")),ISNUMBER(FIND(MID(B52,6,1)&amp;"x","0x1x2x3x4x5x6x7x8x9x")),ISNUMBER(FIND(MID(B52,7,1)&amp;"x","0x1x2x3x4x5x6x7x8x9x")),ISNUMBER(FIND(MID(B52,8,1)&amp;"x","0x1x2x3x4x5x6x7x8x9x")))),"品目IDはSKU-と半角数字4桁",IF(NOT(OR(C52="賞味期限",C52="消費期限",C52="その他期限",C52="未確認")),"期限種類を確認",IF(NOT(OR(D52="確認済",D52="未確認")),"期限日区分を確認",IF(AND(D52="確認済",NOT(IF(ISNUMBER(E52),AND(E52&gt;=43831,E52&lt;=73050,E52=INT(E52)),FALSE()))),"確認済期限日は2020〜2099年/時刻なしで必須",IF(AND(D52="未確認",COUNTA(E52)&gt;0),"未確認期限日は空欄",IF(NOT(OR(F52="未開封",F52="開封済",F52="未確認")),"開封状態を確認",IF(NOT(OR(G52="適合",G52="不適合",G52="未確認")),"保存条件を確認",IF(NOT(OR(H52="確認済",H52="未確認")),"在庫区分を確認",IF(AND(H52="確認済",NOT(IF(ISNUMBER(I52),AND(I52&gt;=0,I52&lt;=1000000,I52=INT(I52)),FALSE()))),"確認済数量は0〜100万個の整数で必須",IF(AND(H52="未確認",COUNTA(I52)&gt;0),"未確認数量は空欄",IF(NOT(IF(ISNUMBER(J52),AND(J52&gt;=43831,J52&lt;=73050,J52=INT(J52)),FALSE())),"確認日は2020〜2099年/時刻なしで必須",IF(J52&gt;期限の確認!$H$3,"確認日は確認基準日以下","確認済み")))))))))))))))</f>
        <v/>
      </c>
      <c r="P52" s="1" t="str">
        <f aca="false">IF(O52="","",IF(O52="確認済み",0,1))</f>
        <v/>
      </c>
      <c r="Q52" s="1" t="n">
        <f aca="false">IF(COUNTA(A52:J52)=0,IF(AND(O52="",P52="",K52="",L52="",M52="",N52=""),0,1),IF(NOT(AND(ISTEXT(O52),O52=IF(COUNTA(A52:J52)=0,"",IF(NOT(AND(ISTEXT(A52),LEN(A52)=8,EXACT(LEFT(A52,4),"LOT-"),ISNUMBER(FIND(MID(A52,5,1)&amp;"x","0x1x2x3x4x5x6x7x8x9x")),ISNUMBER(FIND(MID(A52,6,1)&amp;"x","0x1x2x3x4x5x6x7x8x9x")),ISNUMBER(FIND(MID(A52,7,1)&amp;"x","0x1x2x3x4x5x6x7x8x9x")),ISNUMBER(FIND(MID(A52,8,1)&amp;"x","0x1x2x3x4x5x6x7x8x9x")))),"管理IDはLOT-と半角数字4桁",IF(COUNTIFS($A$8:$A$57,A52)&gt;1,"管理IDが重複",IF(NOT(AND(ISTEXT(B52),LEN(B52)=8,EXACT(LEFT(B52,4),"SKU-"),ISNUMBER(FIND(MID(B52,5,1)&amp;"x","0x1x2x3x4x5x6x7x8x9x")),ISNUMBER(FIND(MID(B52,6,1)&amp;"x","0x1x2x3x4x5x6x7x8x9x")),ISNUMBER(FIND(MID(B52,7,1)&amp;"x","0x1x2x3x4x5x6x7x8x9x")),ISNUMBER(FIND(MID(B52,8,1)&amp;"x","0x1x2x3x4x5x6x7x8x9x")))),"品目IDはSKU-と半角数字4桁",IF(NOT(OR(C52="賞味期限",C52="消費期限",C52="その他期限",C52="未確認")),"期限種類を確認",IF(NOT(OR(D52="確認済",D52="未確認")),"期限日区分を確認",IF(AND(D52="確認済",NOT(IF(ISNUMBER(E52),AND(E52&gt;=43831,E52&lt;=73050,E52=INT(E52)),FALSE()))),"確認済期限日は2020〜2099年/時刻なしで必須",IF(AND(D52="未確認",COUNTA(E52)&gt;0),"未確認期限日は空欄",IF(NOT(OR(F52="未開封",F52="開封済",F52="未確認")),"開封状態を確認",IF(NOT(OR(G52="適合",G52="不適合",G52="未確認")),"保存条件を確認",IF(NOT(OR(H52="確認済",H52="未確認")),"在庫区分を確認",IF(AND(H52="確認済",NOT(IF(ISNUMBER(I52),AND(I52&gt;=0,I52&lt;=1000000,I52=INT(I52)),FALSE()))),"確認済数量は0〜100万個の整数で必須",IF(AND(H52="未確認",COUNTA(I52)&gt;0),"未確認数量は空欄",IF(NOT(IF(ISNUMBER(J52),AND(J52&gt;=43831,J52&lt;=73050,J52=INT(J52)),FALSE())),"確認日は2020〜2099年/時刻なしで必須",IF(J52&gt;期限の確認!$H$3,"確認日は確認基準日以下","確認済み"))))))))))))))),ISNUMBER(P52),P52=IF(O52="確認済み",0,1))),1,IF(P52&lt;&gt;0,0,IF(AND(IF(D52="未確認",ISTEXT(K52),ISNUMBER(K52)),K52=IF(D52="未確認","",E52-期限の確認!$B$3),ISTEXT(L52),L52=IF(D52="未確認","期限日未確認",IF(K52&lt;0,"期限超過",IF(K52=0,"期限当日",IF(K52&lt;=期限の確認!$E$3,"注意期間内","注意期間外")))),ISNUMBER(M52),M52=IF(OR(C52="未確認",D52="未確認",F52&lt;&gt;"未開封",G52&lt;&gt;"適合",H52="未確認"),1,0),ISNUMBER(N52),N52=IF(OR(F52="開封済",G52="不適合"),1,0)),0,1))))</f>
        <v>0</v>
      </c>
    </row>
    <row r="53" customFormat="false" ht="32" hidden="false" customHeight="true" outlineLevel="0" collapsed="false">
      <c r="A53" s="11"/>
      <c r="B53" s="11"/>
      <c r="C53" s="12"/>
      <c r="D53" s="12"/>
      <c r="E53" s="4"/>
      <c r="F53" s="12"/>
      <c r="G53" s="12"/>
      <c r="H53" s="12"/>
      <c r="I53" s="13"/>
      <c r="J53" s="4"/>
      <c r="K53" s="9" t="str">
        <f aca="false">IF(O53="","",IF(P53&lt;&gt;0,NA(),IF(D53="未確認","",E53-期限の確認!$B$3)))</f>
        <v/>
      </c>
      <c r="L53" s="1" t="str">
        <f aca="false">IF(O53="","",IF(P53&lt;&gt;0,NA(),IF(D53="未確認","期限日未確認",IF(K53&lt;0,"期限超過",IF(K53=0,"期限当日",IF(K53&lt;=期限の確認!$E$3,"注意期間内","注意期間外"))))))</f>
        <v/>
      </c>
      <c r="M53" s="1" t="str">
        <f aca="false">IF(O53="","",IF(P53&lt;&gt;0,NA(),IF(OR(C53="未確認",D53="未確認",F53&lt;&gt;"未開封",G53&lt;&gt;"適合",H53="未確認"),1,0)))</f>
        <v/>
      </c>
      <c r="N53" s="1" t="str">
        <f aca="false">IF(O53="","",IF(P53&lt;&gt;0,NA(),IF(OR(F53="開封済",G53="不適合"),1,0)))</f>
        <v/>
      </c>
      <c r="O53" s="1" t="str">
        <f aca="false">IF(COUNTA(A53:J53)=0,"",IF(NOT(AND(ISTEXT(A53),LEN(A53)=8,EXACT(LEFT(A53,4),"LOT-"),ISNUMBER(FIND(MID(A53,5,1)&amp;"x","0x1x2x3x4x5x6x7x8x9x")),ISNUMBER(FIND(MID(A53,6,1)&amp;"x","0x1x2x3x4x5x6x7x8x9x")),ISNUMBER(FIND(MID(A53,7,1)&amp;"x","0x1x2x3x4x5x6x7x8x9x")),ISNUMBER(FIND(MID(A53,8,1)&amp;"x","0x1x2x3x4x5x6x7x8x9x")))),"管理IDはLOT-と半角数字4桁",IF(COUNTIFS($A$8:$A$57,A53)&gt;1,"管理IDが重複",IF(NOT(AND(ISTEXT(B53),LEN(B53)=8,EXACT(LEFT(B53,4),"SKU-"),ISNUMBER(FIND(MID(B53,5,1)&amp;"x","0x1x2x3x4x5x6x7x8x9x")),ISNUMBER(FIND(MID(B53,6,1)&amp;"x","0x1x2x3x4x5x6x7x8x9x")),ISNUMBER(FIND(MID(B53,7,1)&amp;"x","0x1x2x3x4x5x6x7x8x9x")),ISNUMBER(FIND(MID(B53,8,1)&amp;"x","0x1x2x3x4x5x6x7x8x9x")))),"品目IDはSKU-と半角数字4桁",IF(NOT(OR(C53="賞味期限",C53="消費期限",C53="その他期限",C53="未確認")),"期限種類を確認",IF(NOT(OR(D53="確認済",D53="未確認")),"期限日区分を確認",IF(AND(D53="確認済",NOT(IF(ISNUMBER(E53),AND(E53&gt;=43831,E53&lt;=73050,E53=INT(E53)),FALSE()))),"確認済期限日は2020〜2099年/時刻なしで必須",IF(AND(D53="未確認",COUNTA(E53)&gt;0),"未確認期限日は空欄",IF(NOT(OR(F53="未開封",F53="開封済",F53="未確認")),"開封状態を確認",IF(NOT(OR(G53="適合",G53="不適合",G53="未確認")),"保存条件を確認",IF(NOT(OR(H53="確認済",H53="未確認")),"在庫区分を確認",IF(AND(H53="確認済",NOT(IF(ISNUMBER(I53),AND(I53&gt;=0,I53&lt;=1000000,I53=INT(I53)),FALSE()))),"確認済数量は0〜100万個の整数で必須",IF(AND(H53="未確認",COUNTA(I53)&gt;0),"未確認数量は空欄",IF(NOT(IF(ISNUMBER(J53),AND(J53&gt;=43831,J53&lt;=73050,J53=INT(J53)),FALSE())),"確認日は2020〜2099年/時刻なしで必須",IF(J53&gt;期限の確認!$H$3,"確認日は確認基準日以下","確認済み")))))))))))))))</f>
        <v/>
      </c>
      <c r="P53" s="1" t="str">
        <f aca="false">IF(O53="","",IF(O53="確認済み",0,1))</f>
        <v/>
      </c>
      <c r="Q53" s="1" t="n">
        <f aca="false">IF(COUNTA(A53:J53)=0,IF(AND(O53="",P53="",K53="",L53="",M53="",N53=""),0,1),IF(NOT(AND(ISTEXT(O53),O53=IF(COUNTA(A53:J53)=0,"",IF(NOT(AND(ISTEXT(A53),LEN(A53)=8,EXACT(LEFT(A53,4),"LOT-"),ISNUMBER(FIND(MID(A53,5,1)&amp;"x","0x1x2x3x4x5x6x7x8x9x")),ISNUMBER(FIND(MID(A53,6,1)&amp;"x","0x1x2x3x4x5x6x7x8x9x")),ISNUMBER(FIND(MID(A53,7,1)&amp;"x","0x1x2x3x4x5x6x7x8x9x")),ISNUMBER(FIND(MID(A53,8,1)&amp;"x","0x1x2x3x4x5x6x7x8x9x")))),"管理IDはLOT-と半角数字4桁",IF(COUNTIFS($A$8:$A$57,A53)&gt;1,"管理IDが重複",IF(NOT(AND(ISTEXT(B53),LEN(B53)=8,EXACT(LEFT(B53,4),"SKU-"),ISNUMBER(FIND(MID(B53,5,1)&amp;"x","0x1x2x3x4x5x6x7x8x9x")),ISNUMBER(FIND(MID(B53,6,1)&amp;"x","0x1x2x3x4x5x6x7x8x9x")),ISNUMBER(FIND(MID(B53,7,1)&amp;"x","0x1x2x3x4x5x6x7x8x9x")),ISNUMBER(FIND(MID(B53,8,1)&amp;"x","0x1x2x3x4x5x6x7x8x9x")))),"品目IDはSKU-と半角数字4桁",IF(NOT(OR(C53="賞味期限",C53="消費期限",C53="その他期限",C53="未確認")),"期限種類を確認",IF(NOT(OR(D53="確認済",D53="未確認")),"期限日区分を確認",IF(AND(D53="確認済",NOT(IF(ISNUMBER(E53),AND(E53&gt;=43831,E53&lt;=73050,E53=INT(E53)),FALSE()))),"確認済期限日は2020〜2099年/時刻なしで必須",IF(AND(D53="未確認",COUNTA(E53)&gt;0),"未確認期限日は空欄",IF(NOT(OR(F53="未開封",F53="開封済",F53="未確認")),"開封状態を確認",IF(NOT(OR(G53="適合",G53="不適合",G53="未確認")),"保存条件を確認",IF(NOT(OR(H53="確認済",H53="未確認")),"在庫区分を確認",IF(AND(H53="確認済",NOT(IF(ISNUMBER(I53),AND(I53&gt;=0,I53&lt;=1000000,I53=INT(I53)),FALSE()))),"確認済数量は0〜100万個の整数で必須",IF(AND(H53="未確認",COUNTA(I53)&gt;0),"未確認数量は空欄",IF(NOT(IF(ISNUMBER(J53),AND(J53&gt;=43831,J53&lt;=73050,J53=INT(J53)),FALSE())),"確認日は2020〜2099年/時刻なしで必須",IF(J53&gt;期限の確認!$H$3,"確認日は確認基準日以下","確認済み"))))))))))))))),ISNUMBER(P53),P53=IF(O53="確認済み",0,1))),1,IF(P53&lt;&gt;0,0,IF(AND(IF(D53="未確認",ISTEXT(K53),ISNUMBER(K53)),K53=IF(D53="未確認","",E53-期限の確認!$B$3),ISTEXT(L53),L53=IF(D53="未確認","期限日未確認",IF(K53&lt;0,"期限超過",IF(K53=0,"期限当日",IF(K53&lt;=期限の確認!$E$3,"注意期間内","注意期間外")))),ISNUMBER(M53),M53=IF(OR(C53="未確認",D53="未確認",F53&lt;&gt;"未開封",G53&lt;&gt;"適合",H53="未確認"),1,0),ISNUMBER(N53),N53=IF(OR(F53="開封済",G53="不適合"),1,0)),0,1))))</f>
        <v>0</v>
      </c>
    </row>
    <row r="54" customFormat="false" ht="32" hidden="false" customHeight="true" outlineLevel="0" collapsed="false">
      <c r="A54" s="11"/>
      <c r="B54" s="11"/>
      <c r="C54" s="12"/>
      <c r="D54" s="12"/>
      <c r="E54" s="4"/>
      <c r="F54" s="12"/>
      <c r="G54" s="12"/>
      <c r="H54" s="12"/>
      <c r="I54" s="13"/>
      <c r="J54" s="4"/>
      <c r="K54" s="9" t="str">
        <f aca="false">IF(O54="","",IF(P54&lt;&gt;0,NA(),IF(D54="未確認","",E54-期限の確認!$B$3)))</f>
        <v/>
      </c>
      <c r="L54" s="1" t="str">
        <f aca="false">IF(O54="","",IF(P54&lt;&gt;0,NA(),IF(D54="未確認","期限日未確認",IF(K54&lt;0,"期限超過",IF(K54=0,"期限当日",IF(K54&lt;=期限の確認!$E$3,"注意期間内","注意期間外"))))))</f>
        <v/>
      </c>
      <c r="M54" s="1" t="str">
        <f aca="false">IF(O54="","",IF(P54&lt;&gt;0,NA(),IF(OR(C54="未確認",D54="未確認",F54&lt;&gt;"未開封",G54&lt;&gt;"適合",H54="未確認"),1,0)))</f>
        <v/>
      </c>
      <c r="N54" s="1" t="str">
        <f aca="false">IF(O54="","",IF(P54&lt;&gt;0,NA(),IF(OR(F54="開封済",G54="不適合"),1,0)))</f>
        <v/>
      </c>
      <c r="O54" s="1" t="str">
        <f aca="false">IF(COUNTA(A54:J54)=0,"",IF(NOT(AND(ISTEXT(A54),LEN(A54)=8,EXACT(LEFT(A54,4),"LOT-"),ISNUMBER(FIND(MID(A54,5,1)&amp;"x","0x1x2x3x4x5x6x7x8x9x")),ISNUMBER(FIND(MID(A54,6,1)&amp;"x","0x1x2x3x4x5x6x7x8x9x")),ISNUMBER(FIND(MID(A54,7,1)&amp;"x","0x1x2x3x4x5x6x7x8x9x")),ISNUMBER(FIND(MID(A54,8,1)&amp;"x","0x1x2x3x4x5x6x7x8x9x")))),"管理IDはLOT-と半角数字4桁",IF(COUNTIFS($A$8:$A$57,A54)&gt;1,"管理IDが重複",IF(NOT(AND(ISTEXT(B54),LEN(B54)=8,EXACT(LEFT(B54,4),"SKU-"),ISNUMBER(FIND(MID(B54,5,1)&amp;"x","0x1x2x3x4x5x6x7x8x9x")),ISNUMBER(FIND(MID(B54,6,1)&amp;"x","0x1x2x3x4x5x6x7x8x9x")),ISNUMBER(FIND(MID(B54,7,1)&amp;"x","0x1x2x3x4x5x6x7x8x9x")),ISNUMBER(FIND(MID(B54,8,1)&amp;"x","0x1x2x3x4x5x6x7x8x9x")))),"品目IDはSKU-と半角数字4桁",IF(NOT(OR(C54="賞味期限",C54="消費期限",C54="その他期限",C54="未確認")),"期限種類を確認",IF(NOT(OR(D54="確認済",D54="未確認")),"期限日区分を確認",IF(AND(D54="確認済",NOT(IF(ISNUMBER(E54),AND(E54&gt;=43831,E54&lt;=73050,E54=INT(E54)),FALSE()))),"確認済期限日は2020〜2099年/時刻なしで必須",IF(AND(D54="未確認",COUNTA(E54)&gt;0),"未確認期限日は空欄",IF(NOT(OR(F54="未開封",F54="開封済",F54="未確認")),"開封状態を確認",IF(NOT(OR(G54="適合",G54="不適合",G54="未確認")),"保存条件を確認",IF(NOT(OR(H54="確認済",H54="未確認")),"在庫区分を確認",IF(AND(H54="確認済",NOT(IF(ISNUMBER(I54),AND(I54&gt;=0,I54&lt;=1000000,I54=INT(I54)),FALSE()))),"確認済数量は0〜100万個の整数で必須",IF(AND(H54="未確認",COUNTA(I54)&gt;0),"未確認数量は空欄",IF(NOT(IF(ISNUMBER(J54),AND(J54&gt;=43831,J54&lt;=73050,J54=INT(J54)),FALSE())),"確認日は2020〜2099年/時刻なしで必須",IF(J54&gt;期限の確認!$H$3,"確認日は確認基準日以下","確認済み")))))))))))))))</f>
        <v/>
      </c>
      <c r="P54" s="1" t="str">
        <f aca="false">IF(O54="","",IF(O54="確認済み",0,1))</f>
        <v/>
      </c>
      <c r="Q54" s="1" t="n">
        <f aca="false">IF(COUNTA(A54:J54)=0,IF(AND(O54="",P54="",K54="",L54="",M54="",N54=""),0,1),IF(NOT(AND(ISTEXT(O54),O54=IF(COUNTA(A54:J54)=0,"",IF(NOT(AND(ISTEXT(A54),LEN(A54)=8,EXACT(LEFT(A54,4),"LOT-"),ISNUMBER(FIND(MID(A54,5,1)&amp;"x","0x1x2x3x4x5x6x7x8x9x")),ISNUMBER(FIND(MID(A54,6,1)&amp;"x","0x1x2x3x4x5x6x7x8x9x")),ISNUMBER(FIND(MID(A54,7,1)&amp;"x","0x1x2x3x4x5x6x7x8x9x")),ISNUMBER(FIND(MID(A54,8,1)&amp;"x","0x1x2x3x4x5x6x7x8x9x")))),"管理IDはLOT-と半角数字4桁",IF(COUNTIFS($A$8:$A$57,A54)&gt;1,"管理IDが重複",IF(NOT(AND(ISTEXT(B54),LEN(B54)=8,EXACT(LEFT(B54,4),"SKU-"),ISNUMBER(FIND(MID(B54,5,1)&amp;"x","0x1x2x3x4x5x6x7x8x9x")),ISNUMBER(FIND(MID(B54,6,1)&amp;"x","0x1x2x3x4x5x6x7x8x9x")),ISNUMBER(FIND(MID(B54,7,1)&amp;"x","0x1x2x3x4x5x6x7x8x9x")),ISNUMBER(FIND(MID(B54,8,1)&amp;"x","0x1x2x3x4x5x6x7x8x9x")))),"品目IDはSKU-と半角数字4桁",IF(NOT(OR(C54="賞味期限",C54="消費期限",C54="その他期限",C54="未確認")),"期限種類を確認",IF(NOT(OR(D54="確認済",D54="未確認")),"期限日区分を確認",IF(AND(D54="確認済",NOT(IF(ISNUMBER(E54),AND(E54&gt;=43831,E54&lt;=73050,E54=INT(E54)),FALSE()))),"確認済期限日は2020〜2099年/時刻なしで必須",IF(AND(D54="未確認",COUNTA(E54)&gt;0),"未確認期限日は空欄",IF(NOT(OR(F54="未開封",F54="開封済",F54="未確認")),"開封状態を確認",IF(NOT(OR(G54="適合",G54="不適合",G54="未確認")),"保存条件を確認",IF(NOT(OR(H54="確認済",H54="未確認")),"在庫区分を確認",IF(AND(H54="確認済",NOT(IF(ISNUMBER(I54),AND(I54&gt;=0,I54&lt;=1000000,I54=INT(I54)),FALSE()))),"確認済数量は0〜100万個の整数で必須",IF(AND(H54="未確認",COUNTA(I54)&gt;0),"未確認数量は空欄",IF(NOT(IF(ISNUMBER(J54),AND(J54&gt;=43831,J54&lt;=73050,J54=INT(J54)),FALSE())),"確認日は2020〜2099年/時刻なしで必須",IF(J54&gt;期限の確認!$H$3,"確認日は確認基準日以下","確認済み"))))))))))))))),ISNUMBER(P54),P54=IF(O54="確認済み",0,1))),1,IF(P54&lt;&gt;0,0,IF(AND(IF(D54="未確認",ISTEXT(K54),ISNUMBER(K54)),K54=IF(D54="未確認","",E54-期限の確認!$B$3),ISTEXT(L54),L54=IF(D54="未確認","期限日未確認",IF(K54&lt;0,"期限超過",IF(K54=0,"期限当日",IF(K54&lt;=期限の確認!$E$3,"注意期間内","注意期間外")))),ISNUMBER(M54),M54=IF(OR(C54="未確認",D54="未確認",F54&lt;&gt;"未開封",G54&lt;&gt;"適合",H54="未確認"),1,0),ISNUMBER(N54),N54=IF(OR(F54="開封済",G54="不適合"),1,0)),0,1))))</f>
        <v>0</v>
      </c>
    </row>
    <row r="55" customFormat="false" ht="32" hidden="false" customHeight="true" outlineLevel="0" collapsed="false">
      <c r="A55" s="11"/>
      <c r="B55" s="11"/>
      <c r="C55" s="12"/>
      <c r="D55" s="12"/>
      <c r="E55" s="4"/>
      <c r="F55" s="12"/>
      <c r="G55" s="12"/>
      <c r="H55" s="12"/>
      <c r="I55" s="13"/>
      <c r="J55" s="4"/>
      <c r="K55" s="9" t="str">
        <f aca="false">IF(O55="","",IF(P55&lt;&gt;0,NA(),IF(D55="未確認","",E55-期限の確認!$B$3)))</f>
        <v/>
      </c>
      <c r="L55" s="1" t="str">
        <f aca="false">IF(O55="","",IF(P55&lt;&gt;0,NA(),IF(D55="未確認","期限日未確認",IF(K55&lt;0,"期限超過",IF(K55=0,"期限当日",IF(K55&lt;=期限の確認!$E$3,"注意期間内","注意期間外"))))))</f>
        <v/>
      </c>
      <c r="M55" s="1" t="str">
        <f aca="false">IF(O55="","",IF(P55&lt;&gt;0,NA(),IF(OR(C55="未確認",D55="未確認",F55&lt;&gt;"未開封",G55&lt;&gt;"適合",H55="未確認"),1,0)))</f>
        <v/>
      </c>
      <c r="N55" s="1" t="str">
        <f aca="false">IF(O55="","",IF(P55&lt;&gt;0,NA(),IF(OR(F55="開封済",G55="不適合"),1,0)))</f>
        <v/>
      </c>
      <c r="O55" s="1" t="str">
        <f aca="false">IF(COUNTA(A55:J55)=0,"",IF(NOT(AND(ISTEXT(A55),LEN(A55)=8,EXACT(LEFT(A55,4),"LOT-"),ISNUMBER(FIND(MID(A55,5,1)&amp;"x","0x1x2x3x4x5x6x7x8x9x")),ISNUMBER(FIND(MID(A55,6,1)&amp;"x","0x1x2x3x4x5x6x7x8x9x")),ISNUMBER(FIND(MID(A55,7,1)&amp;"x","0x1x2x3x4x5x6x7x8x9x")),ISNUMBER(FIND(MID(A55,8,1)&amp;"x","0x1x2x3x4x5x6x7x8x9x")))),"管理IDはLOT-と半角数字4桁",IF(COUNTIFS($A$8:$A$57,A55)&gt;1,"管理IDが重複",IF(NOT(AND(ISTEXT(B55),LEN(B55)=8,EXACT(LEFT(B55,4),"SKU-"),ISNUMBER(FIND(MID(B55,5,1)&amp;"x","0x1x2x3x4x5x6x7x8x9x")),ISNUMBER(FIND(MID(B55,6,1)&amp;"x","0x1x2x3x4x5x6x7x8x9x")),ISNUMBER(FIND(MID(B55,7,1)&amp;"x","0x1x2x3x4x5x6x7x8x9x")),ISNUMBER(FIND(MID(B55,8,1)&amp;"x","0x1x2x3x4x5x6x7x8x9x")))),"品目IDはSKU-と半角数字4桁",IF(NOT(OR(C55="賞味期限",C55="消費期限",C55="その他期限",C55="未確認")),"期限種類を確認",IF(NOT(OR(D55="確認済",D55="未確認")),"期限日区分を確認",IF(AND(D55="確認済",NOT(IF(ISNUMBER(E55),AND(E55&gt;=43831,E55&lt;=73050,E55=INT(E55)),FALSE()))),"確認済期限日は2020〜2099年/時刻なしで必須",IF(AND(D55="未確認",COUNTA(E55)&gt;0),"未確認期限日は空欄",IF(NOT(OR(F55="未開封",F55="開封済",F55="未確認")),"開封状態を確認",IF(NOT(OR(G55="適合",G55="不適合",G55="未確認")),"保存条件を確認",IF(NOT(OR(H55="確認済",H55="未確認")),"在庫区分を確認",IF(AND(H55="確認済",NOT(IF(ISNUMBER(I55),AND(I55&gt;=0,I55&lt;=1000000,I55=INT(I55)),FALSE()))),"確認済数量は0〜100万個の整数で必須",IF(AND(H55="未確認",COUNTA(I55)&gt;0),"未確認数量は空欄",IF(NOT(IF(ISNUMBER(J55),AND(J55&gt;=43831,J55&lt;=73050,J55=INT(J55)),FALSE())),"確認日は2020〜2099年/時刻なしで必須",IF(J55&gt;期限の確認!$H$3,"確認日は確認基準日以下","確認済み")))))))))))))))</f>
        <v/>
      </c>
      <c r="P55" s="1" t="str">
        <f aca="false">IF(O55="","",IF(O55="確認済み",0,1))</f>
        <v/>
      </c>
      <c r="Q55" s="1" t="n">
        <f aca="false">IF(COUNTA(A55:J55)=0,IF(AND(O55="",P55="",K55="",L55="",M55="",N55=""),0,1),IF(NOT(AND(ISTEXT(O55),O55=IF(COUNTA(A55:J55)=0,"",IF(NOT(AND(ISTEXT(A55),LEN(A55)=8,EXACT(LEFT(A55,4),"LOT-"),ISNUMBER(FIND(MID(A55,5,1)&amp;"x","0x1x2x3x4x5x6x7x8x9x")),ISNUMBER(FIND(MID(A55,6,1)&amp;"x","0x1x2x3x4x5x6x7x8x9x")),ISNUMBER(FIND(MID(A55,7,1)&amp;"x","0x1x2x3x4x5x6x7x8x9x")),ISNUMBER(FIND(MID(A55,8,1)&amp;"x","0x1x2x3x4x5x6x7x8x9x")))),"管理IDはLOT-と半角数字4桁",IF(COUNTIFS($A$8:$A$57,A55)&gt;1,"管理IDが重複",IF(NOT(AND(ISTEXT(B55),LEN(B55)=8,EXACT(LEFT(B55,4),"SKU-"),ISNUMBER(FIND(MID(B55,5,1)&amp;"x","0x1x2x3x4x5x6x7x8x9x")),ISNUMBER(FIND(MID(B55,6,1)&amp;"x","0x1x2x3x4x5x6x7x8x9x")),ISNUMBER(FIND(MID(B55,7,1)&amp;"x","0x1x2x3x4x5x6x7x8x9x")),ISNUMBER(FIND(MID(B55,8,1)&amp;"x","0x1x2x3x4x5x6x7x8x9x")))),"品目IDはSKU-と半角数字4桁",IF(NOT(OR(C55="賞味期限",C55="消費期限",C55="その他期限",C55="未確認")),"期限種類を確認",IF(NOT(OR(D55="確認済",D55="未確認")),"期限日区分を確認",IF(AND(D55="確認済",NOT(IF(ISNUMBER(E55),AND(E55&gt;=43831,E55&lt;=73050,E55=INT(E55)),FALSE()))),"確認済期限日は2020〜2099年/時刻なしで必須",IF(AND(D55="未確認",COUNTA(E55)&gt;0),"未確認期限日は空欄",IF(NOT(OR(F55="未開封",F55="開封済",F55="未確認")),"開封状態を確認",IF(NOT(OR(G55="適合",G55="不適合",G55="未確認")),"保存条件を確認",IF(NOT(OR(H55="確認済",H55="未確認")),"在庫区分を確認",IF(AND(H55="確認済",NOT(IF(ISNUMBER(I55),AND(I55&gt;=0,I55&lt;=1000000,I55=INT(I55)),FALSE()))),"確認済数量は0〜100万個の整数で必須",IF(AND(H55="未確認",COUNTA(I55)&gt;0),"未確認数量は空欄",IF(NOT(IF(ISNUMBER(J55),AND(J55&gt;=43831,J55&lt;=73050,J55=INT(J55)),FALSE())),"確認日は2020〜2099年/時刻なしで必須",IF(J55&gt;期限の確認!$H$3,"確認日は確認基準日以下","確認済み"))))))))))))))),ISNUMBER(P55),P55=IF(O55="確認済み",0,1))),1,IF(P55&lt;&gt;0,0,IF(AND(IF(D55="未確認",ISTEXT(K55),ISNUMBER(K55)),K55=IF(D55="未確認","",E55-期限の確認!$B$3),ISTEXT(L55),L55=IF(D55="未確認","期限日未確認",IF(K55&lt;0,"期限超過",IF(K55=0,"期限当日",IF(K55&lt;=期限の確認!$E$3,"注意期間内","注意期間外")))),ISNUMBER(M55),M55=IF(OR(C55="未確認",D55="未確認",F55&lt;&gt;"未開封",G55&lt;&gt;"適合",H55="未確認"),1,0),ISNUMBER(N55),N55=IF(OR(F55="開封済",G55="不適合"),1,0)),0,1))))</f>
        <v>0</v>
      </c>
    </row>
    <row r="56" customFormat="false" ht="32" hidden="false" customHeight="true" outlineLevel="0" collapsed="false">
      <c r="A56" s="11"/>
      <c r="B56" s="11"/>
      <c r="C56" s="12"/>
      <c r="D56" s="12"/>
      <c r="E56" s="4"/>
      <c r="F56" s="12"/>
      <c r="G56" s="12"/>
      <c r="H56" s="12"/>
      <c r="I56" s="13"/>
      <c r="J56" s="4"/>
      <c r="K56" s="9" t="str">
        <f aca="false">IF(O56="","",IF(P56&lt;&gt;0,NA(),IF(D56="未確認","",E56-期限の確認!$B$3)))</f>
        <v/>
      </c>
      <c r="L56" s="1" t="str">
        <f aca="false">IF(O56="","",IF(P56&lt;&gt;0,NA(),IF(D56="未確認","期限日未確認",IF(K56&lt;0,"期限超過",IF(K56=0,"期限当日",IF(K56&lt;=期限の確認!$E$3,"注意期間内","注意期間外"))))))</f>
        <v/>
      </c>
      <c r="M56" s="1" t="str">
        <f aca="false">IF(O56="","",IF(P56&lt;&gt;0,NA(),IF(OR(C56="未確認",D56="未確認",F56&lt;&gt;"未開封",G56&lt;&gt;"適合",H56="未確認"),1,0)))</f>
        <v/>
      </c>
      <c r="N56" s="1" t="str">
        <f aca="false">IF(O56="","",IF(P56&lt;&gt;0,NA(),IF(OR(F56="開封済",G56="不適合"),1,0)))</f>
        <v/>
      </c>
      <c r="O56" s="1" t="str">
        <f aca="false">IF(COUNTA(A56:J56)=0,"",IF(NOT(AND(ISTEXT(A56),LEN(A56)=8,EXACT(LEFT(A56,4),"LOT-"),ISNUMBER(FIND(MID(A56,5,1)&amp;"x","0x1x2x3x4x5x6x7x8x9x")),ISNUMBER(FIND(MID(A56,6,1)&amp;"x","0x1x2x3x4x5x6x7x8x9x")),ISNUMBER(FIND(MID(A56,7,1)&amp;"x","0x1x2x3x4x5x6x7x8x9x")),ISNUMBER(FIND(MID(A56,8,1)&amp;"x","0x1x2x3x4x5x6x7x8x9x")))),"管理IDはLOT-と半角数字4桁",IF(COUNTIFS($A$8:$A$57,A56)&gt;1,"管理IDが重複",IF(NOT(AND(ISTEXT(B56),LEN(B56)=8,EXACT(LEFT(B56,4),"SKU-"),ISNUMBER(FIND(MID(B56,5,1)&amp;"x","0x1x2x3x4x5x6x7x8x9x")),ISNUMBER(FIND(MID(B56,6,1)&amp;"x","0x1x2x3x4x5x6x7x8x9x")),ISNUMBER(FIND(MID(B56,7,1)&amp;"x","0x1x2x3x4x5x6x7x8x9x")),ISNUMBER(FIND(MID(B56,8,1)&amp;"x","0x1x2x3x4x5x6x7x8x9x")))),"品目IDはSKU-と半角数字4桁",IF(NOT(OR(C56="賞味期限",C56="消費期限",C56="その他期限",C56="未確認")),"期限種類を確認",IF(NOT(OR(D56="確認済",D56="未確認")),"期限日区分を確認",IF(AND(D56="確認済",NOT(IF(ISNUMBER(E56),AND(E56&gt;=43831,E56&lt;=73050,E56=INT(E56)),FALSE()))),"確認済期限日は2020〜2099年/時刻なしで必須",IF(AND(D56="未確認",COUNTA(E56)&gt;0),"未確認期限日は空欄",IF(NOT(OR(F56="未開封",F56="開封済",F56="未確認")),"開封状態を確認",IF(NOT(OR(G56="適合",G56="不適合",G56="未確認")),"保存条件を確認",IF(NOT(OR(H56="確認済",H56="未確認")),"在庫区分を確認",IF(AND(H56="確認済",NOT(IF(ISNUMBER(I56),AND(I56&gt;=0,I56&lt;=1000000,I56=INT(I56)),FALSE()))),"確認済数量は0〜100万個の整数で必須",IF(AND(H56="未確認",COUNTA(I56)&gt;0),"未確認数量は空欄",IF(NOT(IF(ISNUMBER(J56),AND(J56&gt;=43831,J56&lt;=73050,J56=INT(J56)),FALSE())),"確認日は2020〜2099年/時刻なしで必須",IF(J56&gt;期限の確認!$H$3,"確認日は確認基準日以下","確認済み")))))))))))))))</f>
        <v/>
      </c>
      <c r="P56" s="1" t="str">
        <f aca="false">IF(O56="","",IF(O56="確認済み",0,1))</f>
        <v/>
      </c>
      <c r="Q56" s="1" t="n">
        <f aca="false">IF(COUNTA(A56:J56)=0,IF(AND(O56="",P56="",K56="",L56="",M56="",N56=""),0,1),IF(NOT(AND(ISTEXT(O56),O56=IF(COUNTA(A56:J56)=0,"",IF(NOT(AND(ISTEXT(A56),LEN(A56)=8,EXACT(LEFT(A56,4),"LOT-"),ISNUMBER(FIND(MID(A56,5,1)&amp;"x","0x1x2x3x4x5x6x7x8x9x")),ISNUMBER(FIND(MID(A56,6,1)&amp;"x","0x1x2x3x4x5x6x7x8x9x")),ISNUMBER(FIND(MID(A56,7,1)&amp;"x","0x1x2x3x4x5x6x7x8x9x")),ISNUMBER(FIND(MID(A56,8,1)&amp;"x","0x1x2x3x4x5x6x7x8x9x")))),"管理IDはLOT-と半角数字4桁",IF(COUNTIFS($A$8:$A$57,A56)&gt;1,"管理IDが重複",IF(NOT(AND(ISTEXT(B56),LEN(B56)=8,EXACT(LEFT(B56,4),"SKU-"),ISNUMBER(FIND(MID(B56,5,1)&amp;"x","0x1x2x3x4x5x6x7x8x9x")),ISNUMBER(FIND(MID(B56,6,1)&amp;"x","0x1x2x3x4x5x6x7x8x9x")),ISNUMBER(FIND(MID(B56,7,1)&amp;"x","0x1x2x3x4x5x6x7x8x9x")),ISNUMBER(FIND(MID(B56,8,1)&amp;"x","0x1x2x3x4x5x6x7x8x9x")))),"品目IDはSKU-と半角数字4桁",IF(NOT(OR(C56="賞味期限",C56="消費期限",C56="その他期限",C56="未確認")),"期限種類を確認",IF(NOT(OR(D56="確認済",D56="未確認")),"期限日区分を確認",IF(AND(D56="確認済",NOT(IF(ISNUMBER(E56),AND(E56&gt;=43831,E56&lt;=73050,E56=INT(E56)),FALSE()))),"確認済期限日は2020〜2099年/時刻なしで必須",IF(AND(D56="未確認",COUNTA(E56)&gt;0),"未確認期限日は空欄",IF(NOT(OR(F56="未開封",F56="開封済",F56="未確認")),"開封状態を確認",IF(NOT(OR(G56="適合",G56="不適合",G56="未確認")),"保存条件を確認",IF(NOT(OR(H56="確認済",H56="未確認")),"在庫区分を確認",IF(AND(H56="確認済",NOT(IF(ISNUMBER(I56),AND(I56&gt;=0,I56&lt;=1000000,I56=INT(I56)),FALSE()))),"確認済数量は0〜100万個の整数で必須",IF(AND(H56="未確認",COUNTA(I56)&gt;0),"未確認数量は空欄",IF(NOT(IF(ISNUMBER(J56),AND(J56&gt;=43831,J56&lt;=73050,J56=INT(J56)),FALSE())),"確認日は2020〜2099年/時刻なしで必須",IF(J56&gt;期限の確認!$H$3,"確認日は確認基準日以下","確認済み"))))))))))))))),ISNUMBER(P56),P56=IF(O56="確認済み",0,1))),1,IF(P56&lt;&gt;0,0,IF(AND(IF(D56="未確認",ISTEXT(K56),ISNUMBER(K56)),K56=IF(D56="未確認","",E56-期限の確認!$B$3),ISTEXT(L56),L56=IF(D56="未確認","期限日未確認",IF(K56&lt;0,"期限超過",IF(K56=0,"期限当日",IF(K56&lt;=期限の確認!$E$3,"注意期間内","注意期間外")))),ISNUMBER(M56),M56=IF(OR(C56="未確認",D56="未確認",F56&lt;&gt;"未開封",G56&lt;&gt;"適合",H56="未確認"),1,0),ISNUMBER(N56),N56=IF(OR(F56="開封済",G56="不適合"),1,0)),0,1))))</f>
        <v>0</v>
      </c>
    </row>
    <row r="57" customFormat="false" ht="32" hidden="false" customHeight="true" outlineLevel="0" collapsed="false">
      <c r="A57" s="11"/>
      <c r="B57" s="11"/>
      <c r="C57" s="12"/>
      <c r="D57" s="12"/>
      <c r="E57" s="4"/>
      <c r="F57" s="12"/>
      <c r="G57" s="12"/>
      <c r="H57" s="12"/>
      <c r="I57" s="13"/>
      <c r="J57" s="4"/>
      <c r="K57" s="9" t="str">
        <f aca="false">IF(O57="","",IF(P57&lt;&gt;0,NA(),IF(D57="未確認","",E57-期限の確認!$B$3)))</f>
        <v/>
      </c>
      <c r="L57" s="1" t="str">
        <f aca="false">IF(O57="","",IF(P57&lt;&gt;0,NA(),IF(D57="未確認","期限日未確認",IF(K57&lt;0,"期限超過",IF(K57=0,"期限当日",IF(K57&lt;=期限の確認!$E$3,"注意期間内","注意期間外"))))))</f>
        <v/>
      </c>
      <c r="M57" s="1" t="str">
        <f aca="false">IF(O57="","",IF(P57&lt;&gt;0,NA(),IF(OR(C57="未確認",D57="未確認",F57&lt;&gt;"未開封",G57&lt;&gt;"適合",H57="未確認"),1,0)))</f>
        <v/>
      </c>
      <c r="N57" s="1" t="str">
        <f aca="false">IF(O57="","",IF(P57&lt;&gt;0,NA(),IF(OR(F57="開封済",G57="不適合"),1,0)))</f>
        <v/>
      </c>
      <c r="O57" s="1" t="str">
        <f aca="false">IF(COUNTA(A57:J57)=0,"",IF(NOT(AND(ISTEXT(A57),LEN(A57)=8,EXACT(LEFT(A57,4),"LOT-"),ISNUMBER(FIND(MID(A57,5,1)&amp;"x","0x1x2x3x4x5x6x7x8x9x")),ISNUMBER(FIND(MID(A57,6,1)&amp;"x","0x1x2x3x4x5x6x7x8x9x")),ISNUMBER(FIND(MID(A57,7,1)&amp;"x","0x1x2x3x4x5x6x7x8x9x")),ISNUMBER(FIND(MID(A57,8,1)&amp;"x","0x1x2x3x4x5x6x7x8x9x")))),"管理IDはLOT-と半角数字4桁",IF(COUNTIFS($A$8:$A$57,A57)&gt;1,"管理IDが重複",IF(NOT(AND(ISTEXT(B57),LEN(B57)=8,EXACT(LEFT(B57,4),"SKU-"),ISNUMBER(FIND(MID(B57,5,1)&amp;"x","0x1x2x3x4x5x6x7x8x9x")),ISNUMBER(FIND(MID(B57,6,1)&amp;"x","0x1x2x3x4x5x6x7x8x9x")),ISNUMBER(FIND(MID(B57,7,1)&amp;"x","0x1x2x3x4x5x6x7x8x9x")),ISNUMBER(FIND(MID(B57,8,1)&amp;"x","0x1x2x3x4x5x6x7x8x9x")))),"品目IDはSKU-と半角数字4桁",IF(NOT(OR(C57="賞味期限",C57="消費期限",C57="その他期限",C57="未確認")),"期限種類を確認",IF(NOT(OR(D57="確認済",D57="未確認")),"期限日区分を確認",IF(AND(D57="確認済",NOT(IF(ISNUMBER(E57),AND(E57&gt;=43831,E57&lt;=73050,E57=INT(E57)),FALSE()))),"確認済期限日は2020〜2099年/時刻なしで必須",IF(AND(D57="未確認",COUNTA(E57)&gt;0),"未確認期限日は空欄",IF(NOT(OR(F57="未開封",F57="開封済",F57="未確認")),"開封状態を確認",IF(NOT(OR(G57="適合",G57="不適合",G57="未確認")),"保存条件を確認",IF(NOT(OR(H57="確認済",H57="未確認")),"在庫区分を確認",IF(AND(H57="確認済",NOT(IF(ISNUMBER(I57),AND(I57&gt;=0,I57&lt;=1000000,I57=INT(I57)),FALSE()))),"確認済数量は0〜100万個の整数で必須",IF(AND(H57="未確認",COUNTA(I57)&gt;0),"未確認数量は空欄",IF(NOT(IF(ISNUMBER(J57),AND(J57&gt;=43831,J57&lt;=73050,J57=INT(J57)),FALSE())),"確認日は2020〜2099年/時刻なしで必須",IF(J57&gt;期限の確認!$H$3,"確認日は確認基準日以下","確認済み")))))))))))))))</f>
        <v/>
      </c>
      <c r="P57" s="1" t="str">
        <f aca="false">IF(O57="","",IF(O57="確認済み",0,1))</f>
        <v/>
      </c>
      <c r="Q57" s="1" t="n">
        <f aca="false">IF(COUNTA(A57:J57)=0,IF(AND(O57="",P57="",K57="",L57="",M57="",N57=""),0,1),IF(NOT(AND(ISTEXT(O57),O57=IF(COUNTA(A57:J57)=0,"",IF(NOT(AND(ISTEXT(A57),LEN(A57)=8,EXACT(LEFT(A57,4),"LOT-"),ISNUMBER(FIND(MID(A57,5,1)&amp;"x","0x1x2x3x4x5x6x7x8x9x")),ISNUMBER(FIND(MID(A57,6,1)&amp;"x","0x1x2x3x4x5x6x7x8x9x")),ISNUMBER(FIND(MID(A57,7,1)&amp;"x","0x1x2x3x4x5x6x7x8x9x")),ISNUMBER(FIND(MID(A57,8,1)&amp;"x","0x1x2x3x4x5x6x7x8x9x")))),"管理IDはLOT-と半角数字4桁",IF(COUNTIFS($A$8:$A$57,A57)&gt;1,"管理IDが重複",IF(NOT(AND(ISTEXT(B57),LEN(B57)=8,EXACT(LEFT(B57,4),"SKU-"),ISNUMBER(FIND(MID(B57,5,1)&amp;"x","0x1x2x3x4x5x6x7x8x9x")),ISNUMBER(FIND(MID(B57,6,1)&amp;"x","0x1x2x3x4x5x6x7x8x9x")),ISNUMBER(FIND(MID(B57,7,1)&amp;"x","0x1x2x3x4x5x6x7x8x9x")),ISNUMBER(FIND(MID(B57,8,1)&amp;"x","0x1x2x3x4x5x6x7x8x9x")))),"品目IDはSKU-と半角数字4桁",IF(NOT(OR(C57="賞味期限",C57="消費期限",C57="その他期限",C57="未確認")),"期限種類を確認",IF(NOT(OR(D57="確認済",D57="未確認")),"期限日区分を確認",IF(AND(D57="確認済",NOT(IF(ISNUMBER(E57),AND(E57&gt;=43831,E57&lt;=73050,E57=INT(E57)),FALSE()))),"確認済期限日は2020〜2099年/時刻なしで必須",IF(AND(D57="未確認",COUNTA(E57)&gt;0),"未確認期限日は空欄",IF(NOT(OR(F57="未開封",F57="開封済",F57="未確認")),"開封状態を確認",IF(NOT(OR(G57="適合",G57="不適合",G57="未確認")),"保存条件を確認",IF(NOT(OR(H57="確認済",H57="未確認")),"在庫区分を確認",IF(AND(H57="確認済",NOT(IF(ISNUMBER(I57),AND(I57&gt;=0,I57&lt;=1000000,I57=INT(I57)),FALSE()))),"確認済数量は0〜100万個の整数で必須",IF(AND(H57="未確認",COUNTA(I57)&gt;0),"未確認数量は空欄",IF(NOT(IF(ISNUMBER(J57),AND(J57&gt;=43831,J57&lt;=73050,J57=INT(J57)),FALSE())),"確認日は2020〜2099年/時刻なしで必須",IF(J57&gt;期限の確認!$H$3,"確認日は確認基準日以下","確認済み"))))))))))))))),ISNUMBER(P57),P57=IF(O57="確認済み",0,1))),1,IF(P57&lt;&gt;0,0,IF(AND(IF(D57="未確認",ISTEXT(K57),ISNUMBER(K57)),K57=IF(D57="未確認","",E57-期限の確認!$B$3),ISTEXT(L57),L57=IF(D57="未確認","期限日未確認",IF(K57&lt;0,"期限超過",IF(K57=0,"期限当日",IF(K57&lt;=期限の確認!$E$3,"注意期間内","注意期間外")))),ISNUMBER(M57),M57=IF(OR(C57="未確認",D57="未確認",F57&lt;&gt;"未開封",G57&lt;&gt;"適合",H57="未確認"),1,0),ISNUMBER(N57),N57=IF(OR(F57="開封済",G57="不適合"),1,0)),0,1))))</f>
        <v>0</v>
      </c>
    </row>
    <row r="58" customFormat="false" ht="25" hidden="false" customHeight="true" outlineLevel="0" collapsed="false">
      <c r="A58" s="1"/>
      <c r="B58" s="1"/>
      <c r="C58" s="1"/>
      <c r="D58" s="1"/>
      <c r="E58" s="1"/>
      <c r="F58" s="1"/>
      <c r="G58" s="1"/>
      <c r="H58" s="1"/>
      <c r="I58" s="1"/>
      <c r="J58" s="1"/>
      <c r="K58" s="1"/>
      <c r="L58" s="1"/>
      <c r="M58" s="1"/>
      <c r="N58" s="1"/>
      <c r="O58" s="1"/>
      <c r="P58" s="1"/>
      <c r="Q58" s="1"/>
    </row>
    <row r="59" customFormat="false" ht="25" hidden="false" customHeight="true" outlineLevel="0" collapsed="false">
      <c r="A59" s="1"/>
      <c r="B59" s="1"/>
      <c r="C59" s="1"/>
      <c r="D59" s="1"/>
      <c r="E59" s="1"/>
      <c r="F59" s="1"/>
      <c r="G59" s="1"/>
      <c r="H59" s="1"/>
      <c r="I59" s="1"/>
      <c r="J59" s="1"/>
      <c r="K59" s="1"/>
      <c r="L59" s="1"/>
      <c r="M59" s="1"/>
      <c r="N59" s="1"/>
      <c r="O59" s="1"/>
      <c r="P59" s="1"/>
      <c r="Q59" s="1"/>
    </row>
    <row r="60" customFormat="false" ht="25" hidden="false" customHeight="true" outlineLevel="0" collapsed="false">
      <c r="A60" s="1"/>
      <c r="B60" s="1"/>
      <c r="C60" s="1"/>
      <c r="D60" s="1"/>
      <c r="E60" s="1"/>
      <c r="F60" s="1"/>
      <c r="G60" s="1"/>
      <c r="H60" s="1"/>
      <c r="I60" s="1"/>
      <c r="J60" s="1"/>
      <c r="K60" s="1"/>
      <c r="L60" s="1"/>
      <c r="M60" s="1"/>
      <c r="N60" s="1"/>
      <c r="O60" s="1"/>
      <c r="P60" s="1"/>
      <c r="Q60" s="1"/>
    </row>
    <row r="61" customFormat="false" ht="25" hidden="false" customHeight="true" outlineLevel="0" collapsed="false">
      <c r="A61" s="1" t="s">
        <v>71</v>
      </c>
      <c r="B61" s="1"/>
      <c r="C61" s="1"/>
      <c r="D61" s="1"/>
      <c r="E61" s="1"/>
      <c r="F61" s="1"/>
      <c r="G61" s="1"/>
      <c r="H61" s="1"/>
      <c r="I61" s="1"/>
      <c r="J61" s="1"/>
      <c r="K61" s="1"/>
      <c r="L61" s="1"/>
      <c r="M61" s="1"/>
      <c r="N61" s="1"/>
      <c r="O61" s="1"/>
      <c r="P61" s="1"/>
      <c r="Q61" s="1"/>
    </row>
    <row r="62" customFormat="false" ht="25" hidden="false" customHeight="true" outlineLevel="0" collapsed="false">
      <c r="A62" s="14" t="s">
        <v>72</v>
      </c>
      <c r="B62" s="1"/>
      <c r="C62" s="1"/>
      <c r="D62" s="1"/>
      <c r="E62" s="1"/>
      <c r="F62" s="1"/>
      <c r="G62" s="1"/>
      <c r="H62" s="1"/>
      <c r="I62" s="1"/>
      <c r="J62" s="1"/>
      <c r="K62" s="1"/>
      <c r="L62" s="1"/>
      <c r="M62" s="1"/>
      <c r="N62" s="1"/>
      <c r="O62" s="1"/>
      <c r="P62" s="1"/>
      <c r="Q62" s="1"/>
    </row>
    <row r="63" customFormat="false" ht="25" hidden="false" customHeight="true" outlineLevel="0" collapsed="false">
      <c r="A63" s="1" t="s">
        <v>73</v>
      </c>
      <c r="B63" s="1"/>
      <c r="C63" s="1"/>
      <c r="D63" s="1"/>
      <c r="E63" s="1"/>
      <c r="F63" s="1"/>
      <c r="G63" s="1"/>
      <c r="H63" s="1"/>
      <c r="I63" s="1"/>
      <c r="J63" s="1"/>
      <c r="K63" s="1"/>
      <c r="L63" s="1"/>
      <c r="M63" s="1"/>
      <c r="N63" s="1"/>
      <c r="O63" s="1"/>
      <c r="P63" s="1"/>
      <c r="Q63" s="1"/>
    </row>
    <row r="64" customFormat="false" ht="25" hidden="false" customHeight="true" outlineLevel="0" collapsed="false">
      <c r="A64" s="1" t="s">
        <v>74</v>
      </c>
      <c r="B64" s="1"/>
      <c r="C64" s="1"/>
      <c r="D64" s="1"/>
      <c r="E64" s="1"/>
      <c r="F64" s="1"/>
      <c r="G64" s="1"/>
      <c r="H64" s="1"/>
      <c r="I64" s="1"/>
      <c r="J64" s="1"/>
      <c r="K64" s="1"/>
      <c r="L64" s="1"/>
      <c r="M64" s="1"/>
      <c r="N64" s="1"/>
      <c r="O64" s="1"/>
      <c r="P64" s="1"/>
      <c r="Q64" s="1"/>
    </row>
    <row r="65" customFormat="false" ht="25" hidden="false" customHeight="true" outlineLevel="0" collapsed="false">
      <c r="A65" s="1" t="s">
        <v>75</v>
      </c>
      <c r="B65" s="1"/>
      <c r="C65" s="1"/>
      <c r="D65" s="1"/>
      <c r="E65" s="1"/>
      <c r="F65" s="1"/>
      <c r="G65" s="1"/>
      <c r="H65" s="1"/>
      <c r="I65" s="1"/>
      <c r="J65" s="1"/>
      <c r="K65" s="1"/>
      <c r="L65" s="1"/>
      <c r="M65" s="1"/>
      <c r="N65" s="1"/>
      <c r="O65" s="1"/>
      <c r="P65" s="1"/>
      <c r="Q65" s="1"/>
    </row>
    <row r="66" customFormat="false" ht="25" hidden="false" customHeight="true" outlineLevel="0" collapsed="false">
      <c r="A66" s="1" t="s">
        <v>76</v>
      </c>
      <c r="B66" s="1"/>
      <c r="C66" s="1"/>
      <c r="D66" s="1"/>
      <c r="E66" s="1"/>
      <c r="F66" s="1"/>
      <c r="G66" s="1"/>
      <c r="H66" s="1"/>
      <c r="I66" s="1"/>
      <c r="J66" s="1"/>
      <c r="K66" s="1"/>
      <c r="L66" s="1"/>
      <c r="M66" s="1"/>
      <c r="N66" s="1"/>
      <c r="O66" s="1"/>
      <c r="P66" s="1"/>
      <c r="Q66" s="1"/>
    </row>
    <row r="67" customFormat="false" ht="25" hidden="false" customHeight="true" outlineLevel="0" collapsed="false">
      <c r="A67" s="1" t="s">
        <v>77</v>
      </c>
      <c r="B67" s="1"/>
      <c r="C67" s="1"/>
      <c r="D67" s="1"/>
      <c r="E67" s="1"/>
      <c r="F67" s="1"/>
      <c r="G67" s="1"/>
      <c r="H67" s="1"/>
      <c r="I67" s="1"/>
      <c r="J67" s="1"/>
      <c r="K67" s="1"/>
      <c r="L67" s="1"/>
      <c r="M67" s="1"/>
      <c r="N67" s="1"/>
      <c r="O67" s="1"/>
      <c r="P67" s="1"/>
      <c r="Q67" s="1"/>
    </row>
    <row r="68" customFormat="false" ht="25" hidden="false" customHeight="true" outlineLevel="0" collapsed="false">
      <c r="A68" s="1" t="s">
        <v>78</v>
      </c>
      <c r="B68" s="1"/>
      <c r="C68" s="1"/>
      <c r="D68" s="1"/>
      <c r="E68" s="1"/>
      <c r="F68" s="1"/>
      <c r="G68" s="1"/>
      <c r="H68" s="1"/>
      <c r="I68" s="1"/>
      <c r="J68" s="1"/>
      <c r="K68" s="1"/>
      <c r="L68" s="1"/>
      <c r="M68" s="1"/>
      <c r="N68" s="1"/>
      <c r="O68" s="1"/>
      <c r="P68" s="1"/>
      <c r="Q68" s="1"/>
    </row>
    <row r="69" customFormat="false" ht="25" hidden="false" customHeight="true" outlineLevel="0" collapsed="false">
      <c r="A69" s="1" t="s">
        <v>79</v>
      </c>
      <c r="B69" s="1"/>
      <c r="C69" s="1"/>
      <c r="D69" s="1"/>
      <c r="E69" s="1"/>
      <c r="F69" s="1"/>
      <c r="G69" s="1"/>
      <c r="H69" s="1"/>
      <c r="I69" s="1"/>
      <c r="J69" s="1"/>
      <c r="K69" s="1"/>
      <c r="L69" s="1"/>
      <c r="M69" s="1"/>
      <c r="N69" s="1"/>
      <c r="O69" s="1"/>
      <c r="P69" s="1"/>
      <c r="Q69" s="1"/>
    </row>
    <row r="70" customFormat="false" ht="25" hidden="false" customHeight="true" outlineLevel="0" collapsed="false">
      <c r="A70" s="1" t="s">
        <v>80</v>
      </c>
      <c r="B70" s="1"/>
      <c r="C70" s="1"/>
      <c r="D70" s="1"/>
      <c r="E70" s="1"/>
      <c r="F70" s="1"/>
      <c r="G70" s="1"/>
      <c r="H70" s="1"/>
      <c r="I70" s="1"/>
      <c r="J70" s="1"/>
      <c r="K70" s="1"/>
      <c r="L70" s="1"/>
      <c r="M70" s="1"/>
      <c r="N70" s="1"/>
      <c r="O70" s="1"/>
      <c r="P70" s="1"/>
      <c r="Q70" s="1"/>
    </row>
    <row r="71" customFormat="false" ht="25" hidden="false" customHeight="true" outlineLevel="0" collapsed="false">
      <c r="A71" s="1" t="s">
        <v>81</v>
      </c>
      <c r="B71" s="1"/>
      <c r="C71" s="1"/>
      <c r="D71" s="1"/>
      <c r="E71" s="1"/>
      <c r="F71" s="1"/>
      <c r="G71" s="1"/>
      <c r="H71" s="1"/>
      <c r="I71" s="1"/>
      <c r="J71" s="1"/>
      <c r="K71" s="1"/>
      <c r="L71" s="1"/>
      <c r="M71" s="1"/>
      <c r="N71" s="1"/>
      <c r="O71" s="1"/>
      <c r="P71" s="1"/>
      <c r="Q71" s="1"/>
    </row>
    <row r="72" customFormat="false" ht="25" hidden="false" customHeight="true" outlineLevel="0" collapsed="false">
      <c r="A72" s="1" t="s">
        <v>82</v>
      </c>
      <c r="B72" s="1"/>
      <c r="C72" s="1"/>
      <c r="D72" s="1"/>
      <c r="E72" s="1"/>
      <c r="F72" s="1"/>
      <c r="G72" s="1"/>
      <c r="H72" s="1"/>
      <c r="I72" s="1"/>
      <c r="J72" s="1"/>
      <c r="K72" s="1"/>
      <c r="L72" s="1"/>
      <c r="M72" s="1"/>
      <c r="N72" s="1"/>
      <c r="O72" s="1"/>
      <c r="P72" s="1"/>
      <c r="Q72" s="1"/>
    </row>
    <row r="73" customFormat="false" ht="25" hidden="false" customHeight="true" outlineLevel="0" collapsed="false">
      <c r="A73" s="1" t="s">
        <v>83</v>
      </c>
      <c r="B73" s="1"/>
      <c r="C73" s="1"/>
      <c r="D73" s="1"/>
      <c r="E73" s="1"/>
      <c r="F73" s="1"/>
      <c r="G73" s="1"/>
      <c r="H73" s="1"/>
      <c r="I73" s="1"/>
      <c r="J73" s="1"/>
      <c r="K73" s="1"/>
      <c r="L73" s="1"/>
      <c r="M73" s="1"/>
      <c r="N73" s="1"/>
      <c r="O73" s="1"/>
      <c r="P73" s="1"/>
      <c r="Q73" s="1"/>
    </row>
    <row r="74" customFormat="false" ht="25" hidden="false" customHeight="true" outlineLevel="0" collapsed="false">
      <c r="A74" s="1" t="s">
        <v>84</v>
      </c>
      <c r="B74" s="1"/>
      <c r="C74" s="1"/>
      <c r="D74" s="1"/>
      <c r="E74" s="1"/>
      <c r="F74" s="1"/>
      <c r="G74" s="1"/>
      <c r="H74" s="1"/>
      <c r="I74" s="1"/>
      <c r="J74" s="1"/>
      <c r="K74" s="1"/>
      <c r="L74" s="1"/>
      <c r="M74" s="1"/>
      <c r="N74" s="1"/>
      <c r="O74" s="1"/>
      <c r="P74" s="1"/>
      <c r="Q74" s="1"/>
    </row>
    <row r="75" customFormat="false" ht="25" hidden="false" customHeight="true" outlineLevel="0" collapsed="false">
      <c r="A75" s="1" t="s">
        <v>85</v>
      </c>
      <c r="B75" s="1"/>
      <c r="C75" s="1"/>
      <c r="D75" s="1"/>
      <c r="E75" s="1"/>
      <c r="F75" s="1"/>
      <c r="G75" s="1"/>
      <c r="H75" s="1"/>
      <c r="I75" s="1"/>
      <c r="J75" s="1"/>
      <c r="K75" s="1"/>
      <c r="L75" s="1"/>
      <c r="M75" s="1"/>
      <c r="N75" s="1"/>
      <c r="O75" s="1"/>
      <c r="P75" s="1"/>
      <c r="Q75" s="1"/>
    </row>
    <row r="76" customFormat="false" ht="25" hidden="false" customHeight="true" outlineLevel="0" collapsed="false">
      <c r="A76" s="1" t="s">
        <v>86</v>
      </c>
      <c r="B76" s="1"/>
      <c r="C76" s="1"/>
      <c r="D76" s="1"/>
      <c r="E76" s="1"/>
      <c r="F76" s="1"/>
      <c r="G76" s="1"/>
      <c r="H76" s="1"/>
      <c r="I76" s="1"/>
      <c r="J76" s="1"/>
      <c r="K76" s="1"/>
      <c r="L76" s="1"/>
      <c r="M76" s="1"/>
      <c r="N76" s="1"/>
      <c r="O76" s="1"/>
      <c r="P76" s="1"/>
      <c r="Q76" s="1"/>
    </row>
    <row r="77" customFormat="false" ht="25" hidden="false" customHeight="true" outlineLevel="0" collapsed="false">
      <c r="A77" s="1" t="s">
        <v>87</v>
      </c>
      <c r="B77" s="1"/>
      <c r="C77" s="1"/>
      <c r="D77" s="1"/>
      <c r="E77" s="1"/>
      <c r="F77" s="1"/>
      <c r="G77" s="1"/>
      <c r="H77" s="1"/>
      <c r="I77" s="1"/>
      <c r="J77" s="1"/>
      <c r="K77" s="1"/>
      <c r="L77" s="1"/>
      <c r="M77" s="1"/>
      <c r="N77" s="1"/>
      <c r="O77" s="1"/>
      <c r="P77" s="1"/>
      <c r="Q77" s="1"/>
    </row>
    <row r="78" customFormat="false" ht="25" hidden="false" customHeight="true" outlineLevel="0" collapsed="false">
      <c r="A78" s="1" t="s">
        <v>88</v>
      </c>
      <c r="B78" s="1"/>
      <c r="C78" s="1"/>
      <c r="D78" s="1"/>
      <c r="E78" s="1"/>
      <c r="F78" s="1"/>
      <c r="G78" s="1"/>
      <c r="H78" s="1"/>
      <c r="I78" s="1"/>
      <c r="J78" s="1"/>
      <c r="K78" s="1"/>
      <c r="L78" s="1"/>
      <c r="M78" s="1"/>
      <c r="N78" s="1"/>
      <c r="O78" s="1"/>
      <c r="P78" s="1"/>
      <c r="Q78" s="1"/>
    </row>
    <row r="79" customFormat="false" ht="25" hidden="false" customHeight="true" outlineLevel="0" collapsed="false">
      <c r="A79" s="1" t="s">
        <v>89</v>
      </c>
      <c r="B79" s="1"/>
      <c r="C79" s="1"/>
      <c r="D79" s="1"/>
      <c r="E79" s="1"/>
      <c r="F79" s="1"/>
      <c r="G79" s="1"/>
      <c r="H79" s="1"/>
      <c r="I79" s="1"/>
      <c r="J79" s="1"/>
      <c r="K79" s="1"/>
      <c r="L79" s="1"/>
      <c r="M79" s="1"/>
      <c r="N79" s="1"/>
      <c r="O79" s="1"/>
      <c r="P79" s="1"/>
      <c r="Q79" s="1"/>
    </row>
    <row r="80" customFormat="false" ht="25" hidden="false" customHeight="true" outlineLevel="0" collapsed="false">
      <c r="A80" s="1" t="s">
        <v>90</v>
      </c>
      <c r="B80" s="1"/>
      <c r="C80" s="1"/>
      <c r="D80" s="1"/>
      <c r="E80" s="1"/>
      <c r="F80" s="1"/>
      <c r="G80" s="1"/>
      <c r="H80" s="1"/>
      <c r="I80" s="1"/>
      <c r="J80" s="1"/>
      <c r="K80" s="1"/>
      <c r="L80" s="1"/>
      <c r="M80" s="1"/>
      <c r="N80" s="1"/>
      <c r="O80" s="1"/>
      <c r="P80" s="1"/>
      <c r="Q80" s="1"/>
    </row>
    <row r="81" customFormat="false" ht="25" hidden="false" customHeight="true" outlineLevel="0" collapsed="false">
      <c r="A81" s="1" t="s">
        <v>91</v>
      </c>
      <c r="B81" s="1"/>
      <c r="C81" s="1"/>
      <c r="D81" s="1"/>
      <c r="E81" s="1"/>
      <c r="F81" s="1"/>
      <c r="G81" s="1"/>
      <c r="H81" s="1"/>
      <c r="I81" s="1"/>
      <c r="J81" s="1"/>
      <c r="K81" s="1"/>
      <c r="L81" s="1"/>
      <c r="M81" s="1"/>
      <c r="N81" s="1"/>
      <c r="O81" s="1"/>
      <c r="P81" s="1"/>
      <c r="Q81" s="1"/>
    </row>
    <row r="82" customFormat="false" ht="25" hidden="false" customHeight="true" outlineLevel="0" collapsed="false">
      <c r="A82" s="1" t="s">
        <v>92</v>
      </c>
      <c r="B82" s="1"/>
      <c r="C82" s="1"/>
      <c r="D82" s="1"/>
      <c r="E82" s="1"/>
      <c r="F82" s="1"/>
      <c r="G82" s="1"/>
      <c r="H82" s="1"/>
      <c r="I82" s="1"/>
      <c r="J82" s="1"/>
      <c r="K82" s="1"/>
      <c r="L82" s="1"/>
      <c r="M82" s="1"/>
      <c r="N82" s="1"/>
      <c r="O82" s="1"/>
      <c r="P82" s="1"/>
      <c r="Q82" s="1"/>
    </row>
    <row r="83" customFormat="false" ht="25" hidden="false" customHeight="true" outlineLevel="0" collapsed="false">
      <c r="A83" s="14" t="s">
        <v>93</v>
      </c>
      <c r="B83" s="1"/>
      <c r="C83" s="1"/>
      <c r="D83" s="1"/>
      <c r="E83" s="1"/>
      <c r="F83" s="1"/>
      <c r="G83" s="1"/>
      <c r="H83" s="1"/>
      <c r="I83" s="1"/>
      <c r="J83" s="1"/>
      <c r="K83" s="1"/>
      <c r="L83" s="1"/>
      <c r="M83" s="1"/>
      <c r="N83" s="1"/>
      <c r="O83" s="1"/>
      <c r="P83" s="1"/>
      <c r="Q83" s="1"/>
    </row>
    <row r="84" customFormat="false" ht="25" hidden="false" customHeight="true" outlineLevel="0" collapsed="false">
      <c r="A84" s="14" t="s">
        <v>94</v>
      </c>
      <c r="B84" s="1"/>
      <c r="C84" s="1"/>
      <c r="D84" s="1"/>
      <c r="E84" s="1"/>
      <c r="F84" s="1"/>
      <c r="G84" s="1"/>
      <c r="H84" s="1"/>
      <c r="I84" s="1"/>
      <c r="J84" s="1"/>
      <c r="K84" s="1"/>
      <c r="L84" s="1"/>
      <c r="M84" s="1"/>
      <c r="N84" s="1"/>
      <c r="O84" s="1"/>
      <c r="P84" s="1"/>
      <c r="Q84" s="1"/>
    </row>
  </sheetData>
  <conditionalFormatting sqref="O8:Q57">
    <cfRule type="expression" priority="2" aboveAverage="0" equalAverage="0" bottom="0" percent="0" rank="0" text="" dxfId="2">
      <formula>AND($O8&lt;&gt;"",$O8&lt;&gt;"確認済み")</formula>
    </cfRule>
  </conditionalFormatting>
  <dataValidations count="5">
    <dataValidation allowBlank="false" errorStyle="stop" operator="between" showDropDown="false" showErrorMessage="false" showInputMessage="false" sqref="C8:C57" type="list">
      <formula1>"賞味期限,消費期限,その他期限,未確認"</formula1>
      <formula2>0</formula2>
    </dataValidation>
    <dataValidation allowBlank="false" errorStyle="stop" operator="between" showDropDown="false" showErrorMessage="false" showInputMessage="false" sqref="D8:D57" type="list">
      <formula1>"確認済,未確認"</formula1>
      <formula2>0</formula2>
    </dataValidation>
    <dataValidation allowBlank="false" errorStyle="stop" operator="between" showDropDown="false" showErrorMessage="false" showInputMessage="false" sqref="F8:F57" type="list">
      <formula1>"未開封,開封済,未確認"</formula1>
      <formula2>0</formula2>
    </dataValidation>
    <dataValidation allowBlank="false" errorStyle="stop" operator="between" showDropDown="false" showErrorMessage="false" showInputMessage="false" sqref="G8:G57" type="list">
      <formula1>"適合,不適合,未確認"</formula1>
      <formula2>0</formula2>
    </dataValidation>
    <dataValidation allowBlank="false" errorStyle="stop" operator="between" showDropDown="false" showErrorMessage="false" showInputMessage="false" sqref="H8:H57" type="list">
      <formula1>"確認済,未確認"</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LibreOffice/26.8.1.1$Windows_X86_64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ja-JP</dc:language>
  <cp:lastModifiedBy/>
  <dcterms:modified xsi:type="dcterms:W3CDTF">2026-10-16T16:18:29Z</dcterms:modified>
  <cp:revision>1</cp:revision>
  <dc:subject/>
  <dc:title/>
</cp:coreProperties>
</file>