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配置状況" sheetId="1" state="visible" r:id="rId3"/>
    <sheet name="必要枠" sheetId="2" state="visible" r:id="rId4"/>
    <sheet name="割当" sheetId="3" state="visible" r:id="rId5"/>
  </sheets>
  <definedNames>
    <definedName function="false" hidden="false" localSheetId="0" name="_xlnm.Print_Area" vbProcedure="false">配置状況!$A$1:$H$14</definedName>
    <definedName function="false" hidden="false" localSheetId="0" name="_xlnm.Print_Titles" vbProcedure="false">配置状況!$9:$9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<sst xmlns="http://schemas.openxmlformats.org/spreadsheetml/2006/main" count="83" uniqueCount="66">
  <si>
    <t xml:space="preserve">勤務シフトの配置を確認</t>
  </si>
  <si>
    <t xml:space="preserve">入力の前提</t>
  </si>
  <si>
    <t xml:space="preserve">全時間を担当できる人を枠へ割当。入力した全枠を集計し、日付で絞り込みません。</t>
  </si>
  <si>
    <t xml:space="preserve">必要人枠</t>
  </si>
  <si>
    <t xml:space="preserve">割当人枠</t>
  </si>
  <si>
    <t xml:space="preserve">不足人枠</t>
  </si>
  <si>
    <t xml:space="preserve">過剰人枠</t>
  </si>
  <si>
    <t xml:space="preserve">不足人分</t>
  </si>
  <si>
    <t xml:space="preserve">過剰人分</t>
  </si>
  <si>
    <t xml:space="preserve">枠件数</t>
  </si>
  <si>
    <t xml:space="preserve">不足の枠件数</t>
  </si>
  <si>
    <t xml:space="preserve">照合差額（人枠）</t>
  </si>
  <si>
    <r>
      <rPr>
        <sz val="11"/>
        <color rgb="FF20283F"/>
        <rFont val="Noto Sans JP"/>
        <family val="2"/>
      </rPr>
      <t xml:space="preserve">不足と過剰は別集計。人枠は延べ配置数、人分は人数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分です。自動配置・実績・給与の判定なし。</t>
    </r>
  </si>
  <si>
    <r>
      <rPr>
        <b val="true"/>
        <sz val="11"/>
        <color rgb="FFFFFFFF"/>
        <rFont val="Noto Sans JP"/>
        <family val="2"/>
      </rPr>
      <t xml:space="preserve">必要枠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</si>
  <si>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開始日時</t>
  </si>
  <si>
    <t xml:space="preserve">終了日時</t>
  </si>
  <si>
    <t xml:space="preserve">必要人数</t>
  </si>
  <si>
    <t xml:space="preserve">割当人数</t>
  </si>
  <si>
    <t xml:space="preserve">不足人数</t>
  </si>
  <si>
    <t xml:space="preserve">過剰人数</t>
  </si>
  <si>
    <t xml:space="preserve">配置状態</t>
  </si>
  <si>
    <t xml:space="preserve">必要な時間枠</t>
  </si>
  <si>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拠点・同じ役割の必要枠を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件まで。黄色の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D</t>
    </r>
    <r>
      <rPr>
        <sz val="11"/>
        <color rgb="FF20283F"/>
        <rFont val="Noto Sans JP"/>
        <family val="2"/>
      </rPr>
      <t xml:space="preserve">へ。必要人数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も明示できます。</t>
    </r>
  </si>
  <si>
    <t xml:space="preserve">重なる必要枠は不可。休憩・交代がある場合は重ならない枠へ分割し、全時間を担当する人を割当。</t>
  </si>
  <si>
    <t xml:space="preserve">枠の確認</t>
  </si>
  <si>
    <t xml:space="preserve">入力不備</t>
  </si>
  <si>
    <t xml:space="preserve">枠の分数</t>
  </si>
  <si>
    <t xml:space="preserve">分数の前提</t>
  </si>
  <si>
    <t xml:space="preserve">REQ-0001</t>
  </si>
  <si>
    <t xml:space="preserve">REQ-0002</t>
  </si>
  <si>
    <t xml:space="preserve">REQ-0003</t>
  </si>
  <si>
    <t xml:space="preserve">REQ-0004</t>
  </si>
  <si>
    <t xml:space="preserve">REQ-0005</t>
  </si>
  <si>
    <r>
      <rPr>
        <sz val="11"/>
        <color rgb="FF20283F"/>
        <rFont val="Noto Sans JP"/>
        <family val="2"/>
      </rPr>
      <t xml:space="preserve">架空の予定表。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拠点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同じ役割、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必要枠・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割当・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。入力した全枠を集計。</t>
    </r>
  </si>
  <si>
    <r>
      <rPr>
        <sz val="11"/>
        <color rgb="FF20283F"/>
        <rFont val="Noto Sans JP"/>
        <family val="2"/>
      </rPr>
      <t xml:space="preserve">分単位・</t>
    </r>
    <r>
      <rPr>
        <sz val="11"/>
        <color rgb="FF20283F"/>
        <rFont val="Arial"/>
        <family val="0"/>
        <charset val="1"/>
      </rPr>
      <t xml:space="preserve">2020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2099</t>
    </r>
    <r>
      <rPr>
        <sz val="11"/>
        <color rgb="FF20283F"/>
        <rFont val="Noto Sans JP"/>
        <family val="2"/>
      </rPr>
      <t xml:space="preserve">年開始、正の長さで</t>
    </r>
    <r>
      <rPr>
        <sz val="11"/>
        <color rgb="FF20283F"/>
        <rFont val="Arial"/>
        <family val="0"/>
        <charset val="1"/>
      </rPr>
      <t xml:space="preserve">24</t>
    </r>
    <r>
      <rPr>
        <sz val="11"/>
        <color rgb="FF20283F"/>
        <rFont val="Noto Sans JP"/>
        <family val="2"/>
      </rPr>
      <t xml:space="preserve">時間以内。同じタイムゾーン・夏時間なし。</t>
    </r>
  </si>
  <si>
    <r>
      <rPr>
        <sz val="11"/>
        <color rgb="FF20283F"/>
        <rFont val="Noto Sans JP"/>
        <family val="2"/>
      </rPr>
      <t xml:space="preserve">必要枠は重複不可。担当は枠の全時間を担当。休憩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交代は必要枠を分割し、別途確認。</t>
    </r>
  </si>
  <si>
    <r>
      <rPr>
        <sz val="11"/>
        <color rgb="FF20283F"/>
        <rFont val="Noto Sans JP"/>
        <family val="2"/>
      </rPr>
      <t xml:space="preserve">担当は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人</t>
    </r>
    <r>
      <rPr>
        <sz val="11"/>
        <color rgb="FF20283F"/>
        <rFont val="Arial"/>
        <family val="0"/>
        <charset val="1"/>
      </rPr>
      <t xml:space="preserve">1ID</t>
    </r>
    <r>
      <rPr>
        <sz val="11"/>
        <color rgb="FF20283F"/>
        <rFont val="Noto Sans JP"/>
        <family val="2"/>
      </rPr>
      <t xml:space="preserve">。同じ人に複数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を作らず、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と本人の対応は社内の別管理元へ保持。</t>
    </r>
  </si>
  <si>
    <t xml:space="preserve">同じ枠への同じ人の二重割当を停止。異なる枠でも時間重複は不可。境界の隣接は可。</t>
  </si>
  <si>
    <r>
      <rPr>
        <sz val="11"/>
        <color rgb="FF20283F"/>
        <rFont val="Noto Sans JP"/>
        <family val="2"/>
      </rPr>
      <t xml:space="preserve">不足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過剰を相殺しません。人枠は延べ配置数、人分は人数</t>
    </r>
    <r>
      <rPr>
        <sz val="11"/>
        <color rgb="FF20283F"/>
        <rFont val="Arial"/>
        <family val="0"/>
        <charset val="1"/>
      </rPr>
      <t xml:space="preserve">×</t>
    </r>
    <r>
      <rPr>
        <sz val="11"/>
        <color rgb="FF20283F"/>
        <rFont val="Noto Sans JP"/>
        <family val="2"/>
      </rPr>
      <t xml:space="preserve">分。勤務日数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実人数ではありません。</t>
    </r>
  </si>
  <si>
    <r>
      <rPr>
        <sz val="11"/>
        <color rgb="FF20283F"/>
        <rFont val="Noto Sans JP"/>
        <family val="2"/>
      </rPr>
      <t xml:space="preserve">給与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法定区分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休暇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資格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連続勤務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承認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自動配置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打刻の管理は対象外。マクロ・外部接続なし。</t>
    </r>
  </si>
  <si>
    <r>
      <rPr>
        <sz val="11"/>
        <color rgb="FF20283F"/>
        <rFont val="Noto Sans JP"/>
        <family val="2"/>
      </rPr>
      <t xml:space="preserve">印刷は配置状況のみ。初期</t>
    </r>
    <r>
      <rPr>
        <sz val="11"/>
        <color rgb="FF20283F"/>
        <rFont val="Arial"/>
        <family val="0"/>
        <charset val="1"/>
      </rPr>
      <t xml:space="preserve">A1:H14</t>
    </r>
    <r>
      <rPr>
        <sz val="11"/>
        <color rgb="FF20283F"/>
        <rFont val="Noto Sans JP"/>
        <family val="2"/>
      </rPr>
      <t xml:space="preserve">、</t>
    </r>
    <r>
      <rPr>
        <sz val="11"/>
        <color rgb="FF20283F"/>
        <rFont val="Arial"/>
        <family val="0"/>
        <charset val="1"/>
      </rPr>
      <t xml:space="preserve">31</t>
    </r>
    <r>
      <rPr>
        <sz val="11"/>
        <color rgb="FF20283F"/>
        <rFont val="Noto Sans JP"/>
        <family val="2"/>
      </rPr>
      <t xml:space="preserve">枠は</t>
    </r>
    <r>
      <rPr>
        <sz val="11"/>
        <color rgb="FF20283F"/>
        <rFont val="Arial"/>
        <family val="0"/>
        <charset val="1"/>
      </rPr>
      <t xml:space="preserve">A1:H40</t>
    </r>
    <r>
      <rPr>
        <sz val="11"/>
        <color rgb="FF20283F"/>
        <rFont val="Noto Sans JP"/>
        <family val="2"/>
      </rPr>
      <t xml:space="preserve">へ手動拡張。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9</t>
    </r>
    <r>
      <rPr>
        <sz val="11"/>
        <color rgb="FF20283F"/>
        <rFont val="Noto Sans JP"/>
        <family val="2"/>
      </rPr>
      <t xml:space="preserve">行目繰返し。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</si>
  <si>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 / 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</si>
  <si>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b val="true"/>
        <sz val="16"/>
        <color rgb="FF3048A5"/>
        <rFont val="Noto Sans JP"/>
        <family val="2"/>
      </rPr>
      <t xml:space="preserve">枠への割当と担当</t>
    </r>
    <r>
      <rPr>
        <b val="true"/>
        <sz val="16"/>
        <color rgb="FF3048A5"/>
        <rFont val="Arial"/>
        <family val="0"/>
        <charset val="1"/>
      </rPr>
      <t xml:space="preserve">ID</t>
    </r>
  </si>
  <si>
    <r>
      <rPr>
        <sz val="11"/>
        <color rgb="FF20283F"/>
        <rFont val="Arial"/>
        <family val="0"/>
        <charset val="1"/>
      </rPr>
      <t xml:space="preserve">K</t>
    </r>
    <r>
      <rPr>
        <sz val="11"/>
        <color rgb="FF20283F"/>
        <rFont val="Noto Sans JP"/>
        <family val="2"/>
      </rPr>
      <t xml:space="preserve">列へ担当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を登録（</t>
    </r>
    <r>
      <rPr>
        <sz val="11"/>
        <color rgb="FF20283F"/>
        <rFont val="Arial"/>
        <family val="0"/>
        <charset val="1"/>
      </rPr>
      <t xml:space="preserve">20</t>
    </r>
    <r>
      <rPr>
        <sz val="11"/>
        <color rgb="FF20283F"/>
        <rFont val="Noto Sans JP"/>
        <family val="2"/>
      </rPr>
      <t xml:space="preserve">人まで）。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C</t>
    </r>
    <r>
      <rPr>
        <sz val="11"/>
        <color rgb="FF20283F"/>
        <rFont val="Noto Sans JP"/>
        <family val="2"/>
      </rPr>
      <t xml:space="preserve">へ割当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・枠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・担当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を入力（</t>
    </r>
    <r>
      <rPr>
        <sz val="11"/>
        <color rgb="FF20283F"/>
        <rFont val="Arial"/>
        <family val="0"/>
        <charset val="1"/>
      </rPr>
      <t xml:space="preserve">100</t>
    </r>
    <r>
      <rPr>
        <sz val="11"/>
        <color rgb="FF20283F"/>
        <rFont val="Noto Sans JP"/>
        <family val="2"/>
      </rPr>
      <t xml:space="preserve">件まで）。</t>
    </r>
  </si>
  <si>
    <t xml:space="preserve">割当はその枠の全時間を担当する予定です。担当の都合や休憩・休暇・資格・承認は別途確認。</t>
  </si>
  <si>
    <r>
      <rPr>
        <b val="true"/>
        <sz val="11"/>
        <color rgb="FFFFFFFF"/>
        <rFont val="Noto Sans JP"/>
        <family val="2"/>
      </rPr>
      <t xml:space="preserve">割当</t>
    </r>
    <r>
      <rPr>
        <b val="true"/>
        <sz val="11"/>
        <color rgb="FFFFFFFF"/>
        <rFont val="Arial"/>
        <family val="0"/>
        <charset val="1"/>
      </rPr>
      <t xml:space="preserve">ID</t>
    </r>
  </si>
  <si>
    <r>
      <rPr>
        <b val="true"/>
        <sz val="11"/>
        <color rgb="FFFFFFFF"/>
        <rFont val="Noto Sans JP"/>
        <family val="2"/>
      </rPr>
      <t xml:space="preserve">担当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</si>
  <si>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枠の開始</t>
  </si>
  <si>
    <t xml:space="preserve">枠の終了</t>
  </si>
  <si>
    <t xml:space="preserve">予定分</t>
  </si>
  <si>
    <r>
      <rPr>
        <b val="true"/>
        <sz val="11"/>
        <color rgb="FFFFFFFF"/>
        <rFont val="Arial"/>
        <family val="0"/>
        <charset val="1"/>
      </rPr>
      <t xml:space="preserve">ID</t>
    </r>
    <r>
      <rPr>
        <b val="true"/>
        <sz val="11"/>
        <color rgb="FFFFFFFF"/>
        <rFont val="Noto Sans JP"/>
        <family val="2"/>
      </rPr>
      <t xml:space="preserve">の確認</t>
    </r>
  </si>
  <si>
    <r>
      <rPr>
        <b val="true"/>
        <sz val="11"/>
        <color rgb="FFFFFFFF"/>
        <rFont val="Arial"/>
        <family val="0"/>
        <charset val="1"/>
      </rPr>
      <t xml:space="preserve">ID</t>
    </r>
    <r>
      <rPr>
        <b val="true"/>
        <sz val="11"/>
        <color rgb="FFFFFFFF"/>
        <rFont val="Noto Sans JP"/>
        <family val="2"/>
      </rPr>
      <t xml:space="preserve">不備</t>
    </r>
  </si>
  <si>
    <r>
      <rPr>
        <b val="true"/>
        <sz val="11"/>
        <color rgb="FFFFFFFF"/>
        <rFont val="Noto Sans JP"/>
        <family val="2"/>
      </rPr>
      <t xml:space="preserve">日時</t>
    </r>
    <r>
      <rPr>
        <b val="true"/>
        <sz val="11"/>
        <color rgb="FFFFFFFF"/>
        <rFont val="Arial"/>
        <family val="0"/>
        <charset val="1"/>
      </rPr>
      <t xml:space="preserve">/</t>
    </r>
    <r>
      <rPr>
        <b val="true"/>
        <sz val="11"/>
        <color rgb="FFFFFFFF"/>
        <rFont val="Noto Sans JP"/>
        <family val="2"/>
      </rPr>
      <t xml:space="preserve">重複不備</t>
    </r>
  </si>
  <si>
    <r>
      <rPr>
        <b val="true"/>
        <sz val="11"/>
        <color rgb="FFFFFFFF"/>
        <rFont val="Noto Sans JP"/>
        <family val="2"/>
      </rPr>
      <t xml:space="preserve">登録担当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</si>
  <si>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担当の確認</t>
  </si>
  <si>
    <t xml:space="preserve">担当不備</t>
  </si>
  <si>
    <t xml:space="preserve">ASG-0001</t>
  </si>
  <si>
    <t xml:space="preserve">STF-0001</t>
  </si>
  <si>
    <t xml:space="preserve">ASG-0002</t>
  </si>
  <si>
    <t xml:space="preserve">STF-0002</t>
  </si>
  <si>
    <t xml:space="preserve">ASG-0003</t>
  </si>
  <si>
    <t xml:space="preserve">STF-0003</t>
  </si>
  <si>
    <t xml:space="preserve">ASG-0004</t>
  </si>
  <si>
    <t xml:space="preserve">ASG-0005</t>
  </si>
  <si>
    <r>
      <rPr>
        <sz val="11"/>
        <color rgb="FF20283F"/>
        <rFont val="Noto Sans JP"/>
        <family val="2"/>
      </rPr>
      <t xml:space="preserve">一次情報確認</t>
    </r>
    <r>
      <rPr>
        <sz val="11"/>
        <color rgb="FF20283F"/>
        <rFont val="Arial"/>
        <family val="0"/>
        <charset val="1"/>
      </rPr>
      <t xml:space="preserve">2026-10-15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https://support.microsoft.com/en-us/excel/functions/countifs-function</t>
    </r>
  </si>
  <si>
    <t xml:space="preserve">https://support.microsoft.com/en-us/excel/functions/index-function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</si>
</sst>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\件"/>
    <numFmt numFmtId="167" formatCode="[$-411]yyyy/mm/dd\ hh:mm"/>
  </numFmts>
  <fonts count="11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6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b val="true"/>
      <sz val="16"/>
      <color rgb="FF3048A5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048A5"/>
        <bgColor rgb="FF003366"/>
      </patternFill>
    </fill>
    <fill>
      <patternFill patternType="solid">
        <fgColor rgb="FFFFF8E4"/>
        <bgColor rgb="FFFFF1D2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3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5">
    <dxf>
      <font>
        <b val="1"/>
        <color rgb="FFB3261E"/>
      </font>
      <fill>
        <patternFill>
          <bgColor rgb="FFFDECEB"/>
        </patternFill>
      </fill>
    </dxf>
    <dxf>
      <font>
        <b val="1"/>
        <color rgb="FF805400"/>
      </font>
      <fill>
        <patternFill>
          <bgColor rgb="FFFFF1D2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5400"/>
      <rgbColor rgb="FF800080"/>
      <rgbColor rgb="FF008080"/>
      <rgbColor rgb="FFC0C0C0"/>
      <rgbColor rgb="FF808080"/>
      <rgbColor rgb="FF9999FF"/>
      <rgbColor rgb="FF993366"/>
      <rgbColor rgb="FFFFF8E4"/>
      <rgbColor rgb="FFFDECE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D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B3261E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8"/>
    <col collapsed="false" customWidth="true" hidden="false" outlineLevel="0" max="7" min="4" style="0" width="18"/>
    <col collapsed="false" customWidth="true" hidden="false" outlineLevel="0" max="10" min="8" style="0" width="20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2" t="s">
        <v>0</v>
      </c>
      <c r="B2" s="2"/>
      <c r="C2" s="2"/>
      <c r="D2" s="2"/>
      <c r="E2" s="2"/>
      <c r="F2" s="2"/>
      <c r="G2" s="2"/>
      <c r="H2" s="2"/>
      <c r="I2" s="1"/>
      <c r="J2" s="1" t="s">
        <v>1</v>
      </c>
    </row>
    <row r="3" customFormat="false" ht="23" hidden="false" customHeight="true" outlineLevel="0" collapsed="false">
      <c r="A3" s="1" t="s">
        <v>2</v>
      </c>
      <c r="B3" s="1"/>
      <c r="C3" s="1"/>
      <c r="D3" s="1"/>
      <c r="E3" s="1"/>
      <c r="F3" s="1"/>
      <c r="G3" s="1"/>
      <c r="H3" s="1" t="str">
        <f aca="false">IF(J3=0,"入力不備なし","入力を確認")</f>
        <v>入力不備なし</v>
      </c>
      <c r="I3" s="1"/>
      <c r="J3" s="1" t="n">
        <f aca="false">SUM(必要枠!F8:F38)+SUM(必要枠!H8:H38)+SUM(割当!H8:H107)+SUM(割当!I8:I107)+SUM(割当!M8:M27)</f>
        <v>0</v>
      </c>
    </row>
    <row r="4" customFormat="false" ht="23" hidden="false" customHeight="true" outlineLevel="0" collapsed="false">
      <c r="A4" s="1" t="s">
        <v>3</v>
      </c>
      <c r="B4" s="3" t="n">
        <f aca="false">IF($J$3=0,SUM(D10:D40),NA())</f>
        <v>6</v>
      </c>
      <c r="C4" s="1"/>
      <c r="D4" s="1" t="s">
        <v>4</v>
      </c>
      <c r="E4" s="3" t="n">
        <f aca="false">IF($J$3=0,SUM(E10:E40),NA())</f>
        <v>5</v>
      </c>
      <c r="F4" s="1"/>
      <c r="G4" s="1" t="s">
        <v>5</v>
      </c>
      <c r="H4" s="3" t="n">
        <f aca="false">IF($J$3=0,SUM(F10:F40),NA())</f>
        <v>2</v>
      </c>
      <c r="I4" s="1"/>
      <c r="J4" s="1"/>
    </row>
    <row r="5" customFormat="false" ht="23" hidden="false" customHeight="true" outlineLevel="0" collapsed="false">
      <c r="A5" s="1" t="s">
        <v>6</v>
      </c>
      <c r="B5" s="3" t="n">
        <f aca="false">IF($J$3=0,SUM(G10:G40),NA())</f>
        <v>1</v>
      </c>
      <c r="C5" s="1"/>
      <c r="D5" s="1" t="s">
        <v>7</v>
      </c>
      <c r="E5" s="3" t="n">
        <f aca="false">IF($J$3=0,SUM(I10:I40),NA())</f>
        <v>660</v>
      </c>
      <c r="F5" s="1"/>
      <c r="G5" s="1" t="s">
        <v>8</v>
      </c>
      <c r="H5" s="3" t="n">
        <f aca="false">IF($J$3=0,SUM(J10:J40),NA())</f>
        <v>180</v>
      </c>
      <c r="I5" s="1"/>
      <c r="J5" s="1"/>
    </row>
    <row r="6" customFormat="false" ht="23" hidden="false" customHeight="true" outlineLevel="0" collapsed="false">
      <c r="A6" s="1" t="s">
        <v>9</v>
      </c>
      <c r="B6" s="4" t="n">
        <f aca="false">IF($J$3=0,COUNTIFS(必要枠!E8:E38,"確認済み"),NA())</f>
        <v>5</v>
      </c>
      <c r="C6" s="1"/>
      <c r="D6" s="1" t="s">
        <v>10</v>
      </c>
      <c r="E6" s="4" t="n">
        <f aca="false">IF($J$3=0,COUNTIFS(H10:H40,"不足"),NA())</f>
        <v>2</v>
      </c>
      <c r="F6" s="1"/>
      <c r="G6" s="1" t="s">
        <v>11</v>
      </c>
      <c r="H6" s="3" t="n">
        <f aca="false">B4-E4-H4+B5</f>
        <v>0</v>
      </c>
      <c r="I6" s="1"/>
      <c r="J6" s="1"/>
    </row>
    <row r="7" customFormat="false" ht="23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23" hidden="false" customHeight="true" outlineLevel="0" collapsed="false">
      <c r="A8" s="1" t="s">
        <v>12</v>
      </c>
      <c r="B8" s="1"/>
      <c r="C8" s="1"/>
      <c r="D8" s="1"/>
      <c r="E8" s="1"/>
      <c r="F8" s="1"/>
      <c r="G8" s="1"/>
      <c r="H8" s="1"/>
      <c r="I8" s="1"/>
      <c r="J8" s="1"/>
    </row>
    <row r="9" customFormat="false" ht="36" hidden="false" customHeight="true" outlineLevel="0" collapsed="false">
      <c r="A9" s="5" t="s">
        <v>13</v>
      </c>
      <c r="B9" s="5" t="s">
        <v>14</v>
      </c>
      <c r="C9" s="5" t="s">
        <v>15</v>
      </c>
      <c r="D9" s="5" t="s">
        <v>16</v>
      </c>
      <c r="E9" s="5" t="s">
        <v>17</v>
      </c>
      <c r="F9" s="5" t="s">
        <v>18</v>
      </c>
      <c r="G9" s="5" t="s">
        <v>19</v>
      </c>
      <c r="H9" s="5" t="s">
        <v>20</v>
      </c>
      <c r="I9" s="5" t="s">
        <v>7</v>
      </c>
      <c r="J9" s="5" t="s">
        <v>8</v>
      </c>
    </row>
    <row r="10" customFormat="false" ht="32" hidden="false" customHeight="true" outlineLevel="0" collapsed="false">
      <c r="A10" s="1" t="str">
        <f aca="false">IF(COUNTA(必要枠!A8:D8)=0,"",必要枠!A8)</f>
        <v>REQ-0001</v>
      </c>
      <c r="B10" s="6" t="n">
        <f aca="false">IF(COUNTA(必要枠!A8:D8)=0,"",必要枠!B8)</f>
        <v>46314.375</v>
      </c>
      <c r="C10" s="6" t="n">
        <f aca="false">IF(COUNTA(必要枠!A8:D8)=0,"",必要枠!C8)</f>
        <v>46314.5</v>
      </c>
      <c r="D10" s="3" t="n">
        <f aca="false">IF(COUNTA(必要枠!A8:D8)=0,"",IF($J$3&lt;&gt;0,NA(),必要枠!D8))</f>
        <v>2</v>
      </c>
      <c r="E10" s="3" t="n">
        <f aca="false">IF(COUNTA(必要枠!A8:D8)=0,"",IF($J$3&lt;&gt;0,NA(),COUNTIFS(割当!$B$8:$B$107,A10,割当!$G$8:$G$107,"確認済み")))</f>
        <v>1</v>
      </c>
      <c r="F10" s="3" t="n">
        <f aca="false">IF(COUNTA(必要枠!A8:D8)=0,"",IF($J$3&lt;&gt;0,NA(),MAX(0,D10-E10)))</f>
        <v>1</v>
      </c>
      <c r="G10" s="3" t="n">
        <f aca="false">IF(COUNTA(必要枠!A8:D8)=0,"",IF($J$3&lt;&gt;0,NA(),MAX(0,E10-D10)))</f>
        <v>0</v>
      </c>
      <c r="H10" s="7" t="str">
        <f aca="false">IF(COUNTA(必要枠!A8:D8)=0,"",IF($J$3&lt;&gt;0,"入力を確認",IF(F10&gt;0,"不足",IF(G10&gt;0,"過剰",IF(D10=0,"配置不要","充足")))))</f>
        <v>不足</v>
      </c>
      <c r="I10" s="3" t="n">
        <f aca="false">IF(COUNTA(必要枠!A8:D8)=0,"",IF($J$3&lt;&gt;0,NA(),F10*必要枠!G8))</f>
        <v>180</v>
      </c>
      <c r="J10" s="3" t="n">
        <f aca="false">IF(COUNTA(必要枠!A8:D8)=0,"",IF($J$3&lt;&gt;0,NA(),G10*必要枠!G8))</f>
        <v>0</v>
      </c>
    </row>
    <row r="11" customFormat="false" ht="32" hidden="false" customHeight="true" outlineLevel="0" collapsed="false">
      <c r="A11" s="1" t="str">
        <f aca="false">IF(COUNTA(必要枠!A9:D9)=0,"",必要枠!A9)</f>
        <v>REQ-0002</v>
      </c>
      <c r="B11" s="6" t="n">
        <f aca="false">IF(COUNTA(必要枠!A9:D9)=0,"",必要枠!B9)</f>
        <v>46314.5416666667</v>
      </c>
      <c r="C11" s="6" t="n">
        <f aca="false">IF(COUNTA(必要枠!A9:D9)=0,"",必要枠!C9)</f>
        <v>46314.7083333333</v>
      </c>
      <c r="D11" s="3" t="n">
        <f aca="false">IF(COUNTA(必要枠!A9:D9)=0,"",IF($J$3&lt;&gt;0,NA(),必要枠!D9))</f>
        <v>2</v>
      </c>
      <c r="E11" s="3" t="n">
        <f aca="false">IF(COUNTA(必要枠!A9:D9)=0,"",IF($J$3&lt;&gt;0,NA(),COUNTIFS(割当!$B$8:$B$107,A11,割当!$G$8:$G$107,"確認済み")))</f>
        <v>2</v>
      </c>
      <c r="F11" s="3" t="n">
        <f aca="false">IF(COUNTA(必要枠!A9:D9)=0,"",IF($J$3&lt;&gt;0,NA(),MAX(0,D11-E11)))</f>
        <v>0</v>
      </c>
      <c r="G11" s="3" t="n">
        <f aca="false">IF(COUNTA(必要枠!A9:D9)=0,"",IF($J$3&lt;&gt;0,NA(),MAX(0,E11-D11)))</f>
        <v>0</v>
      </c>
      <c r="H11" s="7" t="str">
        <f aca="false">IF(COUNTA(必要枠!A9:D9)=0,"",IF($J$3&lt;&gt;0,"入力を確認",IF(F11&gt;0,"不足",IF(G11&gt;0,"過剰",IF(D11=0,"配置不要","充足")))))</f>
        <v>充足</v>
      </c>
      <c r="I11" s="3" t="n">
        <f aca="false">IF(COUNTA(必要枠!A9:D9)=0,"",IF($J$3&lt;&gt;0,NA(),F11*必要枠!G9))</f>
        <v>0</v>
      </c>
      <c r="J11" s="3" t="n">
        <f aca="false">IF(COUNTA(必要枠!A9:D9)=0,"",IF($J$3&lt;&gt;0,NA(),G11*必要枠!G9))</f>
        <v>0</v>
      </c>
    </row>
    <row r="12" customFormat="false" ht="32" hidden="false" customHeight="true" outlineLevel="0" collapsed="false">
      <c r="A12" s="1" t="str">
        <f aca="false">IF(COUNTA(必要枠!A10:D10)=0,"",必要枠!A10)</f>
        <v>REQ-0003</v>
      </c>
      <c r="B12" s="6" t="n">
        <f aca="false">IF(COUNTA(必要枠!A10:D10)=0,"",必要枠!B10)</f>
        <v>46315.375</v>
      </c>
      <c r="C12" s="6" t="n">
        <f aca="false">IF(COUNTA(必要枠!A10:D10)=0,"",必要枠!C10)</f>
        <v>46315.5</v>
      </c>
      <c r="D12" s="3" t="n">
        <f aca="false">IF(COUNTA(必要枠!A10:D10)=0,"",IF($J$3&lt;&gt;0,NA(),必要枠!D10))</f>
        <v>1</v>
      </c>
      <c r="E12" s="3" t="n">
        <f aca="false">IF(COUNTA(必要枠!A10:D10)=0,"",IF($J$3&lt;&gt;0,NA(),COUNTIFS(割当!$B$8:$B$107,A12,割当!$G$8:$G$107,"確認済み")))</f>
        <v>2</v>
      </c>
      <c r="F12" s="3" t="n">
        <f aca="false">IF(COUNTA(必要枠!A10:D10)=0,"",IF($J$3&lt;&gt;0,NA(),MAX(0,D12-E12)))</f>
        <v>0</v>
      </c>
      <c r="G12" s="3" t="n">
        <f aca="false">IF(COUNTA(必要枠!A10:D10)=0,"",IF($J$3&lt;&gt;0,NA(),MAX(0,E12-D12)))</f>
        <v>1</v>
      </c>
      <c r="H12" s="7" t="str">
        <f aca="false">IF(COUNTA(必要枠!A10:D10)=0,"",IF($J$3&lt;&gt;0,"入力を確認",IF(F12&gt;0,"不足",IF(G12&gt;0,"過剰",IF(D12=0,"配置不要","充足")))))</f>
        <v>過剰</v>
      </c>
      <c r="I12" s="3" t="n">
        <f aca="false">IF(COUNTA(必要枠!A10:D10)=0,"",IF($J$3&lt;&gt;0,NA(),F12*必要枠!G10))</f>
        <v>0</v>
      </c>
      <c r="J12" s="3" t="n">
        <f aca="false">IF(COUNTA(必要枠!A10:D10)=0,"",IF($J$3&lt;&gt;0,NA(),G12*必要枠!G10))</f>
        <v>180</v>
      </c>
    </row>
    <row r="13" customFormat="false" ht="32" hidden="false" customHeight="true" outlineLevel="0" collapsed="false">
      <c r="A13" s="1" t="str">
        <f aca="false">IF(COUNTA(必要枠!A11:D11)=0,"",必要枠!A11)</f>
        <v>REQ-0004</v>
      </c>
      <c r="B13" s="6" t="n">
        <f aca="false">IF(COUNTA(必要枠!A11:D11)=0,"",必要枠!B11)</f>
        <v>46315.9166666667</v>
      </c>
      <c r="C13" s="6" t="n">
        <f aca="false">IF(COUNTA(必要枠!A11:D11)=0,"",必要枠!C11)</f>
        <v>46316.25</v>
      </c>
      <c r="D13" s="3" t="n">
        <f aca="false">IF(COUNTA(必要枠!A11:D11)=0,"",IF($J$3&lt;&gt;0,NA(),必要枠!D11))</f>
        <v>1</v>
      </c>
      <c r="E13" s="3" t="n">
        <f aca="false">IF(COUNTA(必要枠!A11:D11)=0,"",IF($J$3&lt;&gt;0,NA(),COUNTIFS(割当!$B$8:$B$107,A13,割当!$G$8:$G$107,"確認済み")))</f>
        <v>0</v>
      </c>
      <c r="F13" s="3" t="n">
        <f aca="false">IF(COUNTA(必要枠!A11:D11)=0,"",IF($J$3&lt;&gt;0,NA(),MAX(0,D13-E13)))</f>
        <v>1</v>
      </c>
      <c r="G13" s="3" t="n">
        <f aca="false">IF(COUNTA(必要枠!A11:D11)=0,"",IF($J$3&lt;&gt;0,NA(),MAX(0,E13-D13)))</f>
        <v>0</v>
      </c>
      <c r="H13" s="7" t="str">
        <f aca="false">IF(COUNTA(必要枠!A11:D11)=0,"",IF($J$3&lt;&gt;0,"入力を確認",IF(F13&gt;0,"不足",IF(G13&gt;0,"過剰",IF(D13=0,"配置不要","充足")))))</f>
        <v>不足</v>
      </c>
      <c r="I13" s="3" t="n">
        <f aca="false">IF(COUNTA(必要枠!A11:D11)=0,"",IF($J$3&lt;&gt;0,NA(),F13*必要枠!G11))</f>
        <v>480</v>
      </c>
      <c r="J13" s="3" t="n">
        <f aca="false">IF(COUNTA(必要枠!A11:D11)=0,"",IF($J$3&lt;&gt;0,NA(),G13*必要枠!G11))</f>
        <v>0</v>
      </c>
    </row>
    <row r="14" customFormat="false" ht="32" hidden="false" customHeight="true" outlineLevel="0" collapsed="false">
      <c r="A14" s="1" t="str">
        <f aca="false">IF(COUNTA(必要枠!A12:D12)=0,"",必要枠!A12)</f>
        <v>REQ-0005</v>
      </c>
      <c r="B14" s="6" t="n">
        <f aca="false">IF(COUNTA(必要枠!A12:D12)=0,"",必要枠!B12)</f>
        <v>46316.375</v>
      </c>
      <c r="C14" s="6" t="n">
        <f aca="false">IF(COUNTA(必要枠!A12:D12)=0,"",必要枠!C12)</f>
        <v>46316.4166666667</v>
      </c>
      <c r="D14" s="3" t="n">
        <f aca="false">IF(COUNTA(必要枠!A12:D12)=0,"",IF($J$3&lt;&gt;0,NA(),必要枠!D12))</f>
        <v>0</v>
      </c>
      <c r="E14" s="3" t="n">
        <f aca="false">IF(COUNTA(必要枠!A12:D12)=0,"",IF($J$3&lt;&gt;0,NA(),COUNTIFS(割当!$B$8:$B$107,A14,割当!$G$8:$G$107,"確認済み")))</f>
        <v>0</v>
      </c>
      <c r="F14" s="3" t="n">
        <f aca="false">IF(COUNTA(必要枠!A12:D12)=0,"",IF($J$3&lt;&gt;0,NA(),MAX(0,D14-E14)))</f>
        <v>0</v>
      </c>
      <c r="G14" s="3" t="n">
        <f aca="false">IF(COUNTA(必要枠!A12:D12)=0,"",IF($J$3&lt;&gt;0,NA(),MAX(0,E14-D14)))</f>
        <v>0</v>
      </c>
      <c r="H14" s="7" t="str">
        <f aca="false">IF(COUNTA(必要枠!A12:D12)=0,"",IF($J$3&lt;&gt;0,"入力を確認",IF(F14&gt;0,"不足",IF(G14&gt;0,"過剰",IF(D14=0,"配置不要","充足")))))</f>
        <v>配置不要</v>
      </c>
      <c r="I14" s="3" t="n">
        <f aca="false">IF(COUNTA(必要枠!A12:D12)=0,"",IF($J$3&lt;&gt;0,NA(),F14*必要枠!G12))</f>
        <v>0</v>
      </c>
      <c r="J14" s="3" t="n">
        <f aca="false">IF(COUNTA(必要枠!A12:D12)=0,"",IF($J$3&lt;&gt;0,NA(),G14*必要枠!G12))</f>
        <v>0</v>
      </c>
    </row>
    <row r="15" customFormat="false" ht="32" hidden="false" customHeight="true" outlineLevel="0" collapsed="false">
      <c r="A15" s="1" t="str">
        <f aca="false">IF(COUNTA(必要枠!A13:D13)=0,"",必要枠!A13)</f>
        <v/>
      </c>
      <c r="B15" s="6" t="str">
        <f aca="false">IF(COUNTA(必要枠!A13:D13)=0,"",必要枠!B13)</f>
        <v/>
      </c>
      <c r="C15" s="6" t="str">
        <f aca="false">IF(COUNTA(必要枠!A13:D13)=0,"",必要枠!C13)</f>
        <v/>
      </c>
      <c r="D15" s="3" t="str">
        <f aca="false">IF(COUNTA(必要枠!A13:D13)=0,"",IF($J$3&lt;&gt;0,NA(),必要枠!D13))</f>
        <v/>
      </c>
      <c r="E15" s="3" t="str">
        <f aca="false">IF(COUNTA(必要枠!A13:D13)=0,"",IF($J$3&lt;&gt;0,NA(),COUNTIFS(割当!$B$8:$B$107,A15,割当!$G$8:$G$107,"確認済み")))</f>
        <v/>
      </c>
      <c r="F15" s="3" t="str">
        <f aca="false">IF(COUNTA(必要枠!A13:D13)=0,"",IF($J$3&lt;&gt;0,NA(),MAX(0,D15-E15)))</f>
        <v/>
      </c>
      <c r="G15" s="3" t="str">
        <f aca="false">IF(COUNTA(必要枠!A13:D13)=0,"",IF($J$3&lt;&gt;0,NA(),MAX(0,E15-D15)))</f>
        <v/>
      </c>
      <c r="H15" s="7" t="str">
        <f aca="false">IF(COUNTA(必要枠!A13:D13)=0,"",IF($J$3&lt;&gt;0,"入力を確認",IF(F15&gt;0,"不足",IF(G15&gt;0,"過剰",IF(D15=0,"配置不要","充足")))))</f>
        <v/>
      </c>
      <c r="I15" s="3" t="str">
        <f aca="false">IF(COUNTA(必要枠!A13:D13)=0,"",IF($J$3&lt;&gt;0,NA(),F15*必要枠!G13))</f>
        <v/>
      </c>
      <c r="J15" s="3" t="str">
        <f aca="false">IF(COUNTA(必要枠!A13:D13)=0,"",IF($J$3&lt;&gt;0,NA(),G15*必要枠!G13))</f>
        <v/>
      </c>
    </row>
    <row r="16" customFormat="false" ht="32" hidden="false" customHeight="true" outlineLevel="0" collapsed="false">
      <c r="A16" s="1" t="str">
        <f aca="false">IF(COUNTA(必要枠!A14:D14)=0,"",必要枠!A14)</f>
        <v/>
      </c>
      <c r="B16" s="6" t="str">
        <f aca="false">IF(COUNTA(必要枠!A14:D14)=0,"",必要枠!B14)</f>
        <v/>
      </c>
      <c r="C16" s="6" t="str">
        <f aca="false">IF(COUNTA(必要枠!A14:D14)=0,"",必要枠!C14)</f>
        <v/>
      </c>
      <c r="D16" s="3" t="str">
        <f aca="false">IF(COUNTA(必要枠!A14:D14)=0,"",IF($J$3&lt;&gt;0,NA(),必要枠!D14))</f>
        <v/>
      </c>
      <c r="E16" s="3" t="str">
        <f aca="false">IF(COUNTA(必要枠!A14:D14)=0,"",IF($J$3&lt;&gt;0,NA(),COUNTIFS(割当!$B$8:$B$107,A16,割当!$G$8:$G$107,"確認済み")))</f>
        <v/>
      </c>
      <c r="F16" s="3" t="str">
        <f aca="false">IF(COUNTA(必要枠!A14:D14)=0,"",IF($J$3&lt;&gt;0,NA(),MAX(0,D16-E16)))</f>
        <v/>
      </c>
      <c r="G16" s="3" t="str">
        <f aca="false">IF(COUNTA(必要枠!A14:D14)=0,"",IF($J$3&lt;&gt;0,NA(),MAX(0,E16-D16)))</f>
        <v/>
      </c>
      <c r="H16" s="7" t="str">
        <f aca="false">IF(COUNTA(必要枠!A14:D14)=0,"",IF($J$3&lt;&gt;0,"入力を確認",IF(F16&gt;0,"不足",IF(G16&gt;0,"過剰",IF(D16=0,"配置不要","充足")))))</f>
        <v/>
      </c>
      <c r="I16" s="3" t="str">
        <f aca="false">IF(COUNTA(必要枠!A14:D14)=0,"",IF($J$3&lt;&gt;0,NA(),F16*必要枠!G14))</f>
        <v/>
      </c>
      <c r="J16" s="3" t="str">
        <f aca="false">IF(COUNTA(必要枠!A14:D14)=0,"",IF($J$3&lt;&gt;0,NA(),G16*必要枠!G14))</f>
        <v/>
      </c>
    </row>
    <row r="17" customFormat="false" ht="32" hidden="false" customHeight="true" outlineLevel="0" collapsed="false">
      <c r="A17" s="1" t="str">
        <f aca="false">IF(COUNTA(必要枠!A15:D15)=0,"",必要枠!A15)</f>
        <v/>
      </c>
      <c r="B17" s="6" t="str">
        <f aca="false">IF(COUNTA(必要枠!A15:D15)=0,"",必要枠!B15)</f>
        <v/>
      </c>
      <c r="C17" s="6" t="str">
        <f aca="false">IF(COUNTA(必要枠!A15:D15)=0,"",必要枠!C15)</f>
        <v/>
      </c>
      <c r="D17" s="3" t="str">
        <f aca="false">IF(COUNTA(必要枠!A15:D15)=0,"",IF($J$3&lt;&gt;0,NA(),必要枠!D15))</f>
        <v/>
      </c>
      <c r="E17" s="3" t="str">
        <f aca="false">IF(COUNTA(必要枠!A15:D15)=0,"",IF($J$3&lt;&gt;0,NA(),COUNTIFS(割当!$B$8:$B$107,A17,割当!$G$8:$G$107,"確認済み")))</f>
        <v/>
      </c>
      <c r="F17" s="3" t="str">
        <f aca="false">IF(COUNTA(必要枠!A15:D15)=0,"",IF($J$3&lt;&gt;0,NA(),MAX(0,D17-E17)))</f>
        <v/>
      </c>
      <c r="G17" s="3" t="str">
        <f aca="false">IF(COUNTA(必要枠!A15:D15)=0,"",IF($J$3&lt;&gt;0,NA(),MAX(0,E17-D17)))</f>
        <v/>
      </c>
      <c r="H17" s="7" t="str">
        <f aca="false">IF(COUNTA(必要枠!A15:D15)=0,"",IF($J$3&lt;&gt;0,"入力を確認",IF(F17&gt;0,"不足",IF(G17&gt;0,"過剰",IF(D17=0,"配置不要","充足")))))</f>
        <v/>
      </c>
      <c r="I17" s="3" t="str">
        <f aca="false">IF(COUNTA(必要枠!A15:D15)=0,"",IF($J$3&lt;&gt;0,NA(),F17*必要枠!G15))</f>
        <v/>
      </c>
      <c r="J17" s="3" t="str">
        <f aca="false">IF(COUNTA(必要枠!A15:D15)=0,"",IF($J$3&lt;&gt;0,NA(),G17*必要枠!G15))</f>
        <v/>
      </c>
    </row>
    <row r="18" customFormat="false" ht="32" hidden="false" customHeight="true" outlineLevel="0" collapsed="false">
      <c r="A18" s="1" t="str">
        <f aca="false">IF(COUNTA(必要枠!A16:D16)=0,"",必要枠!A16)</f>
        <v/>
      </c>
      <c r="B18" s="6" t="str">
        <f aca="false">IF(COUNTA(必要枠!A16:D16)=0,"",必要枠!B16)</f>
        <v/>
      </c>
      <c r="C18" s="6" t="str">
        <f aca="false">IF(COUNTA(必要枠!A16:D16)=0,"",必要枠!C16)</f>
        <v/>
      </c>
      <c r="D18" s="3" t="str">
        <f aca="false">IF(COUNTA(必要枠!A16:D16)=0,"",IF($J$3&lt;&gt;0,NA(),必要枠!D16))</f>
        <v/>
      </c>
      <c r="E18" s="3" t="str">
        <f aca="false">IF(COUNTA(必要枠!A16:D16)=0,"",IF($J$3&lt;&gt;0,NA(),COUNTIFS(割当!$B$8:$B$107,A18,割当!$G$8:$G$107,"確認済み")))</f>
        <v/>
      </c>
      <c r="F18" s="3" t="str">
        <f aca="false">IF(COUNTA(必要枠!A16:D16)=0,"",IF($J$3&lt;&gt;0,NA(),MAX(0,D18-E18)))</f>
        <v/>
      </c>
      <c r="G18" s="3" t="str">
        <f aca="false">IF(COUNTA(必要枠!A16:D16)=0,"",IF($J$3&lt;&gt;0,NA(),MAX(0,E18-D18)))</f>
        <v/>
      </c>
      <c r="H18" s="7" t="str">
        <f aca="false">IF(COUNTA(必要枠!A16:D16)=0,"",IF($J$3&lt;&gt;0,"入力を確認",IF(F18&gt;0,"不足",IF(G18&gt;0,"過剰",IF(D18=0,"配置不要","充足")))))</f>
        <v/>
      </c>
      <c r="I18" s="3" t="str">
        <f aca="false">IF(COUNTA(必要枠!A16:D16)=0,"",IF($J$3&lt;&gt;0,NA(),F18*必要枠!G16))</f>
        <v/>
      </c>
      <c r="J18" s="3" t="str">
        <f aca="false">IF(COUNTA(必要枠!A16:D16)=0,"",IF($J$3&lt;&gt;0,NA(),G18*必要枠!G16))</f>
        <v/>
      </c>
    </row>
    <row r="19" customFormat="false" ht="32" hidden="false" customHeight="true" outlineLevel="0" collapsed="false">
      <c r="A19" s="1" t="str">
        <f aca="false">IF(COUNTA(必要枠!A17:D17)=0,"",必要枠!A17)</f>
        <v/>
      </c>
      <c r="B19" s="6" t="str">
        <f aca="false">IF(COUNTA(必要枠!A17:D17)=0,"",必要枠!B17)</f>
        <v/>
      </c>
      <c r="C19" s="6" t="str">
        <f aca="false">IF(COUNTA(必要枠!A17:D17)=0,"",必要枠!C17)</f>
        <v/>
      </c>
      <c r="D19" s="3" t="str">
        <f aca="false">IF(COUNTA(必要枠!A17:D17)=0,"",IF($J$3&lt;&gt;0,NA(),必要枠!D17))</f>
        <v/>
      </c>
      <c r="E19" s="3" t="str">
        <f aca="false">IF(COUNTA(必要枠!A17:D17)=0,"",IF($J$3&lt;&gt;0,NA(),COUNTIFS(割当!$B$8:$B$107,A19,割当!$G$8:$G$107,"確認済み")))</f>
        <v/>
      </c>
      <c r="F19" s="3" t="str">
        <f aca="false">IF(COUNTA(必要枠!A17:D17)=0,"",IF($J$3&lt;&gt;0,NA(),MAX(0,D19-E19)))</f>
        <v/>
      </c>
      <c r="G19" s="3" t="str">
        <f aca="false">IF(COUNTA(必要枠!A17:D17)=0,"",IF($J$3&lt;&gt;0,NA(),MAX(0,E19-D19)))</f>
        <v/>
      </c>
      <c r="H19" s="7" t="str">
        <f aca="false">IF(COUNTA(必要枠!A17:D17)=0,"",IF($J$3&lt;&gt;0,"入力を確認",IF(F19&gt;0,"不足",IF(G19&gt;0,"過剰",IF(D19=0,"配置不要","充足")))))</f>
        <v/>
      </c>
      <c r="I19" s="3" t="str">
        <f aca="false">IF(COUNTA(必要枠!A17:D17)=0,"",IF($J$3&lt;&gt;0,NA(),F19*必要枠!G17))</f>
        <v/>
      </c>
      <c r="J19" s="3" t="str">
        <f aca="false">IF(COUNTA(必要枠!A17:D17)=0,"",IF($J$3&lt;&gt;0,NA(),G19*必要枠!G17))</f>
        <v/>
      </c>
    </row>
    <row r="20" customFormat="false" ht="32" hidden="false" customHeight="true" outlineLevel="0" collapsed="false">
      <c r="A20" s="1" t="str">
        <f aca="false">IF(COUNTA(必要枠!A18:D18)=0,"",必要枠!A18)</f>
        <v/>
      </c>
      <c r="B20" s="6" t="str">
        <f aca="false">IF(COUNTA(必要枠!A18:D18)=0,"",必要枠!B18)</f>
        <v/>
      </c>
      <c r="C20" s="6" t="str">
        <f aca="false">IF(COUNTA(必要枠!A18:D18)=0,"",必要枠!C18)</f>
        <v/>
      </c>
      <c r="D20" s="3" t="str">
        <f aca="false">IF(COUNTA(必要枠!A18:D18)=0,"",IF($J$3&lt;&gt;0,NA(),必要枠!D18))</f>
        <v/>
      </c>
      <c r="E20" s="3" t="str">
        <f aca="false">IF(COUNTA(必要枠!A18:D18)=0,"",IF($J$3&lt;&gt;0,NA(),COUNTIFS(割当!$B$8:$B$107,A20,割当!$G$8:$G$107,"確認済み")))</f>
        <v/>
      </c>
      <c r="F20" s="3" t="str">
        <f aca="false">IF(COUNTA(必要枠!A18:D18)=0,"",IF($J$3&lt;&gt;0,NA(),MAX(0,D20-E20)))</f>
        <v/>
      </c>
      <c r="G20" s="3" t="str">
        <f aca="false">IF(COUNTA(必要枠!A18:D18)=0,"",IF($J$3&lt;&gt;0,NA(),MAX(0,E20-D20)))</f>
        <v/>
      </c>
      <c r="H20" s="7" t="str">
        <f aca="false">IF(COUNTA(必要枠!A18:D18)=0,"",IF($J$3&lt;&gt;0,"入力を確認",IF(F20&gt;0,"不足",IF(G20&gt;0,"過剰",IF(D20=0,"配置不要","充足")))))</f>
        <v/>
      </c>
      <c r="I20" s="3" t="str">
        <f aca="false">IF(COUNTA(必要枠!A18:D18)=0,"",IF($J$3&lt;&gt;0,NA(),F20*必要枠!G18))</f>
        <v/>
      </c>
      <c r="J20" s="3" t="str">
        <f aca="false">IF(COUNTA(必要枠!A18:D18)=0,"",IF($J$3&lt;&gt;0,NA(),G20*必要枠!G18))</f>
        <v/>
      </c>
    </row>
    <row r="21" customFormat="false" ht="32" hidden="false" customHeight="true" outlineLevel="0" collapsed="false">
      <c r="A21" s="1" t="str">
        <f aca="false">IF(COUNTA(必要枠!A19:D19)=0,"",必要枠!A19)</f>
        <v/>
      </c>
      <c r="B21" s="6" t="str">
        <f aca="false">IF(COUNTA(必要枠!A19:D19)=0,"",必要枠!B19)</f>
        <v/>
      </c>
      <c r="C21" s="6" t="str">
        <f aca="false">IF(COUNTA(必要枠!A19:D19)=0,"",必要枠!C19)</f>
        <v/>
      </c>
      <c r="D21" s="3" t="str">
        <f aca="false">IF(COUNTA(必要枠!A19:D19)=0,"",IF($J$3&lt;&gt;0,NA(),必要枠!D19))</f>
        <v/>
      </c>
      <c r="E21" s="3" t="str">
        <f aca="false">IF(COUNTA(必要枠!A19:D19)=0,"",IF($J$3&lt;&gt;0,NA(),COUNTIFS(割当!$B$8:$B$107,A21,割当!$G$8:$G$107,"確認済み")))</f>
        <v/>
      </c>
      <c r="F21" s="3" t="str">
        <f aca="false">IF(COUNTA(必要枠!A19:D19)=0,"",IF($J$3&lt;&gt;0,NA(),MAX(0,D21-E21)))</f>
        <v/>
      </c>
      <c r="G21" s="3" t="str">
        <f aca="false">IF(COUNTA(必要枠!A19:D19)=0,"",IF($J$3&lt;&gt;0,NA(),MAX(0,E21-D21)))</f>
        <v/>
      </c>
      <c r="H21" s="7" t="str">
        <f aca="false">IF(COUNTA(必要枠!A19:D19)=0,"",IF($J$3&lt;&gt;0,"入力を確認",IF(F21&gt;0,"不足",IF(G21&gt;0,"過剰",IF(D21=0,"配置不要","充足")))))</f>
        <v/>
      </c>
      <c r="I21" s="3" t="str">
        <f aca="false">IF(COUNTA(必要枠!A19:D19)=0,"",IF($J$3&lt;&gt;0,NA(),F21*必要枠!G19))</f>
        <v/>
      </c>
      <c r="J21" s="3" t="str">
        <f aca="false">IF(COUNTA(必要枠!A19:D19)=0,"",IF($J$3&lt;&gt;0,NA(),G21*必要枠!G19))</f>
        <v/>
      </c>
    </row>
    <row r="22" customFormat="false" ht="32" hidden="false" customHeight="true" outlineLevel="0" collapsed="false">
      <c r="A22" s="1" t="str">
        <f aca="false">IF(COUNTA(必要枠!A20:D20)=0,"",必要枠!A20)</f>
        <v/>
      </c>
      <c r="B22" s="6" t="str">
        <f aca="false">IF(COUNTA(必要枠!A20:D20)=0,"",必要枠!B20)</f>
        <v/>
      </c>
      <c r="C22" s="6" t="str">
        <f aca="false">IF(COUNTA(必要枠!A20:D20)=0,"",必要枠!C20)</f>
        <v/>
      </c>
      <c r="D22" s="3" t="str">
        <f aca="false">IF(COUNTA(必要枠!A20:D20)=0,"",IF($J$3&lt;&gt;0,NA(),必要枠!D20))</f>
        <v/>
      </c>
      <c r="E22" s="3" t="str">
        <f aca="false">IF(COUNTA(必要枠!A20:D20)=0,"",IF($J$3&lt;&gt;0,NA(),COUNTIFS(割当!$B$8:$B$107,A22,割当!$G$8:$G$107,"確認済み")))</f>
        <v/>
      </c>
      <c r="F22" s="3" t="str">
        <f aca="false">IF(COUNTA(必要枠!A20:D20)=0,"",IF($J$3&lt;&gt;0,NA(),MAX(0,D22-E22)))</f>
        <v/>
      </c>
      <c r="G22" s="3" t="str">
        <f aca="false">IF(COUNTA(必要枠!A20:D20)=0,"",IF($J$3&lt;&gt;0,NA(),MAX(0,E22-D22)))</f>
        <v/>
      </c>
      <c r="H22" s="7" t="str">
        <f aca="false">IF(COUNTA(必要枠!A20:D20)=0,"",IF($J$3&lt;&gt;0,"入力を確認",IF(F22&gt;0,"不足",IF(G22&gt;0,"過剰",IF(D22=0,"配置不要","充足")))))</f>
        <v/>
      </c>
      <c r="I22" s="3" t="str">
        <f aca="false">IF(COUNTA(必要枠!A20:D20)=0,"",IF($J$3&lt;&gt;0,NA(),F22*必要枠!G20))</f>
        <v/>
      </c>
      <c r="J22" s="3" t="str">
        <f aca="false">IF(COUNTA(必要枠!A20:D20)=0,"",IF($J$3&lt;&gt;0,NA(),G22*必要枠!G20))</f>
        <v/>
      </c>
    </row>
    <row r="23" customFormat="false" ht="32" hidden="false" customHeight="true" outlineLevel="0" collapsed="false">
      <c r="A23" s="1" t="str">
        <f aca="false">IF(COUNTA(必要枠!A21:D21)=0,"",必要枠!A21)</f>
        <v/>
      </c>
      <c r="B23" s="6" t="str">
        <f aca="false">IF(COUNTA(必要枠!A21:D21)=0,"",必要枠!B21)</f>
        <v/>
      </c>
      <c r="C23" s="6" t="str">
        <f aca="false">IF(COUNTA(必要枠!A21:D21)=0,"",必要枠!C21)</f>
        <v/>
      </c>
      <c r="D23" s="3" t="str">
        <f aca="false">IF(COUNTA(必要枠!A21:D21)=0,"",IF($J$3&lt;&gt;0,NA(),必要枠!D21))</f>
        <v/>
      </c>
      <c r="E23" s="3" t="str">
        <f aca="false">IF(COUNTA(必要枠!A21:D21)=0,"",IF($J$3&lt;&gt;0,NA(),COUNTIFS(割当!$B$8:$B$107,A23,割当!$G$8:$G$107,"確認済み")))</f>
        <v/>
      </c>
      <c r="F23" s="3" t="str">
        <f aca="false">IF(COUNTA(必要枠!A21:D21)=0,"",IF($J$3&lt;&gt;0,NA(),MAX(0,D23-E23)))</f>
        <v/>
      </c>
      <c r="G23" s="3" t="str">
        <f aca="false">IF(COUNTA(必要枠!A21:D21)=0,"",IF($J$3&lt;&gt;0,NA(),MAX(0,E23-D23)))</f>
        <v/>
      </c>
      <c r="H23" s="7" t="str">
        <f aca="false">IF(COUNTA(必要枠!A21:D21)=0,"",IF($J$3&lt;&gt;0,"入力を確認",IF(F23&gt;0,"不足",IF(G23&gt;0,"過剰",IF(D23=0,"配置不要","充足")))))</f>
        <v/>
      </c>
      <c r="I23" s="3" t="str">
        <f aca="false">IF(COUNTA(必要枠!A21:D21)=0,"",IF($J$3&lt;&gt;0,NA(),F23*必要枠!G21))</f>
        <v/>
      </c>
      <c r="J23" s="3" t="str">
        <f aca="false">IF(COUNTA(必要枠!A21:D21)=0,"",IF($J$3&lt;&gt;0,NA(),G23*必要枠!G21))</f>
        <v/>
      </c>
    </row>
    <row r="24" customFormat="false" ht="32" hidden="false" customHeight="true" outlineLevel="0" collapsed="false">
      <c r="A24" s="1" t="str">
        <f aca="false">IF(COUNTA(必要枠!A22:D22)=0,"",必要枠!A22)</f>
        <v/>
      </c>
      <c r="B24" s="6" t="str">
        <f aca="false">IF(COUNTA(必要枠!A22:D22)=0,"",必要枠!B22)</f>
        <v/>
      </c>
      <c r="C24" s="6" t="str">
        <f aca="false">IF(COUNTA(必要枠!A22:D22)=0,"",必要枠!C22)</f>
        <v/>
      </c>
      <c r="D24" s="3" t="str">
        <f aca="false">IF(COUNTA(必要枠!A22:D22)=0,"",IF($J$3&lt;&gt;0,NA(),必要枠!D22))</f>
        <v/>
      </c>
      <c r="E24" s="3" t="str">
        <f aca="false">IF(COUNTA(必要枠!A22:D22)=0,"",IF($J$3&lt;&gt;0,NA(),COUNTIFS(割当!$B$8:$B$107,A24,割当!$G$8:$G$107,"確認済み")))</f>
        <v/>
      </c>
      <c r="F24" s="3" t="str">
        <f aca="false">IF(COUNTA(必要枠!A22:D22)=0,"",IF($J$3&lt;&gt;0,NA(),MAX(0,D24-E24)))</f>
        <v/>
      </c>
      <c r="G24" s="3" t="str">
        <f aca="false">IF(COUNTA(必要枠!A22:D22)=0,"",IF($J$3&lt;&gt;0,NA(),MAX(0,E24-D24)))</f>
        <v/>
      </c>
      <c r="H24" s="7" t="str">
        <f aca="false">IF(COUNTA(必要枠!A22:D22)=0,"",IF($J$3&lt;&gt;0,"入力を確認",IF(F24&gt;0,"不足",IF(G24&gt;0,"過剰",IF(D24=0,"配置不要","充足")))))</f>
        <v/>
      </c>
      <c r="I24" s="3" t="str">
        <f aca="false">IF(COUNTA(必要枠!A22:D22)=0,"",IF($J$3&lt;&gt;0,NA(),F24*必要枠!G22))</f>
        <v/>
      </c>
      <c r="J24" s="3" t="str">
        <f aca="false">IF(COUNTA(必要枠!A22:D22)=0,"",IF($J$3&lt;&gt;0,NA(),G24*必要枠!G22))</f>
        <v/>
      </c>
    </row>
    <row r="25" customFormat="false" ht="32" hidden="false" customHeight="true" outlineLevel="0" collapsed="false">
      <c r="A25" s="1" t="str">
        <f aca="false">IF(COUNTA(必要枠!A23:D23)=0,"",必要枠!A23)</f>
        <v/>
      </c>
      <c r="B25" s="6" t="str">
        <f aca="false">IF(COUNTA(必要枠!A23:D23)=0,"",必要枠!B23)</f>
        <v/>
      </c>
      <c r="C25" s="6" t="str">
        <f aca="false">IF(COUNTA(必要枠!A23:D23)=0,"",必要枠!C23)</f>
        <v/>
      </c>
      <c r="D25" s="3" t="str">
        <f aca="false">IF(COUNTA(必要枠!A23:D23)=0,"",IF($J$3&lt;&gt;0,NA(),必要枠!D23))</f>
        <v/>
      </c>
      <c r="E25" s="3" t="str">
        <f aca="false">IF(COUNTA(必要枠!A23:D23)=0,"",IF($J$3&lt;&gt;0,NA(),COUNTIFS(割当!$B$8:$B$107,A25,割当!$G$8:$G$107,"確認済み")))</f>
        <v/>
      </c>
      <c r="F25" s="3" t="str">
        <f aca="false">IF(COUNTA(必要枠!A23:D23)=0,"",IF($J$3&lt;&gt;0,NA(),MAX(0,D25-E25)))</f>
        <v/>
      </c>
      <c r="G25" s="3" t="str">
        <f aca="false">IF(COUNTA(必要枠!A23:D23)=0,"",IF($J$3&lt;&gt;0,NA(),MAX(0,E25-D25)))</f>
        <v/>
      </c>
      <c r="H25" s="7" t="str">
        <f aca="false">IF(COUNTA(必要枠!A23:D23)=0,"",IF($J$3&lt;&gt;0,"入力を確認",IF(F25&gt;0,"不足",IF(G25&gt;0,"過剰",IF(D25=0,"配置不要","充足")))))</f>
        <v/>
      </c>
      <c r="I25" s="3" t="str">
        <f aca="false">IF(COUNTA(必要枠!A23:D23)=0,"",IF($J$3&lt;&gt;0,NA(),F25*必要枠!G23))</f>
        <v/>
      </c>
      <c r="J25" s="3" t="str">
        <f aca="false">IF(COUNTA(必要枠!A23:D23)=0,"",IF($J$3&lt;&gt;0,NA(),G25*必要枠!G23))</f>
        <v/>
      </c>
    </row>
    <row r="26" customFormat="false" ht="32" hidden="false" customHeight="true" outlineLevel="0" collapsed="false">
      <c r="A26" s="1" t="str">
        <f aca="false">IF(COUNTA(必要枠!A24:D24)=0,"",必要枠!A24)</f>
        <v/>
      </c>
      <c r="B26" s="6" t="str">
        <f aca="false">IF(COUNTA(必要枠!A24:D24)=0,"",必要枠!B24)</f>
        <v/>
      </c>
      <c r="C26" s="6" t="str">
        <f aca="false">IF(COUNTA(必要枠!A24:D24)=0,"",必要枠!C24)</f>
        <v/>
      </c>
      <c r="D26" s="3" t="str">
        <f aca="false">IF(COUNTA(必要枠!A24:D24)=0,"",IF($J$3&lt;&gt;0,NA(),必要枠!D24))</f>
        <v/>
      </c>
      <c r="E26" s="3" t="str">
        <f aca="false">IF(COUNTA(必要枠!A24:D24)=0,"",IF($J$3&lt;&gt;0,NA(),COUNTIFS(割当!$B$8:$B$107,A26,割当!$G$8:$G$107,"確認済み")))</f>
        <v/>
      </c>
      <c r="F26" s="3" t="str">
        <f aca="false">IF(COUNTA(必要枠!A24:D24)=0,"",IF($J$3&lt;&gt;0,NA(),MAX(0,D26-E26)))</f>
        <v/>
      </c>
      <c r="G26" s="3" t="str">
        <f aca="false">IF(COUNTA(必要枠!A24:D24)=0,"",IF($J$3&lt;&gt;0,NA(),MAX(0,E26-D26)))</f>
        <v/>
      </c>
      <c r="H26" s="7" t="str">
        <f aca="false">IF(COUNTA(必要枠!A24:D24)=0,"",IF($J$3&lt;&gt;0,"入力を確認",IF(F26&gt;0,"不足",IF(G26&gt;0,"過剰",IF(D26=0,"配置不要","充足")))))</f>
        <v/>
      </c>
      <c r="I26" s="3" t="str">
        <f aca="false">IF(COUNTA(必要枠!A24:D24)=0,"",IF($J$3&lt;&gt;0,NA(),F26*必要枠!G24))</f>
        <v/>
      </c>
      <c r="J26" s="3" t="str">
        <f aca="false">IF(COUNTA(必要枠!A24:D24)=0,"",IF($J$3&lt;&gt;0,NA(),G26*必要枠!G24))</f>
        <v/>
      </c>
    </row>
    <row r="27" customFormat="false" ht="32" hidden="false" customHeight="true" outlineLevel="0" collapsed="false">
      <c r="A27" s="1" t="str">
        <f aca="false">IF(COUNTA(必要枠!A25:D25)=0,"",必要枠!A25)</f>
        <v/>
      </c>
      <c r="B27" s="6" t="str">
        <f aca="false">IF(COUNTA(必要枠!A25:D25)=0,"",必要枠!B25)</f>
        <v/>
      </c>
      <c r="C27" s="6" t="str">
        <f aca="false">IF(COUNTA(必要枠!A25:D25)=0,"",必要枠!C25)</f>
        <v/>
      </c>
      <c r="D27" s="3" t="str">
        <f aca="false">IF(COUNTA(必要枠!A25:D25)=0,"",IF($J$3&lt;&gt;0,NA(),必要枠!D25))</f>
        <v/>
      </c>
      <c r="E27" s="3" t="str">
        <f aca="false">IF(COUNTA(必要枠!A25:D25)=0,"",IF($J$3&lt;&gt;0,NA(),COUNTIFS(割当!$B$8:$B$107,A27,割当!$G$8:$G$107,"確認済み")))</f>
        <v/>
      </c>
      <c r="F27" s="3" t="str">
        <f aca="false">IF(COUNTA(必要枠!A25:D25)=0,"",IF($J$3&lt;&gt;0,NA(),MAX(0,D27-E27)))</f>
        <v/>
      </c>
      <c r="G27" s="3" t="str">
        <f aca="false">IF(COUNTA(必要枠!A25:D25)=0,"",IF($J$3&lt;&gt;0,NA(),MAX(0,E27-D27)))</f>
        <v/>
      </c>
      <c r="H27" s="7" t="str">
        <f aca="false">IF(COUNTA(必要枠!A25:D25)=0,"",IF($J$3&lt;&gt;0,"入力を確認",IF(F27&gt;0,"不足",IF(G27&gt;0,"過剰",IF(D27=0,"配置不要","充足")))))</f>
        <v/>
      </c>
      <c r="I27" s="3" t="str">
        <f aca="false">IF(COUNTA(必要枠!A25:D25)=0,"",IF($J$3&lt;&gt;0,NA(),F27*必要枠!G25))</f>
        <v/>
      </c>
      <c r="J27" s="3" t="str">
        <f aca="false">IF(COUNTA(必要枠!A25:D25)=0,"",IF($J$3&lt;&gt;0,NA(),G27*必要枠!G25))</f>
        <v/>
      </c>
    </row>
    <row r="28" customFormat="false" ht="32" hidden="false" customHeight="true" outlineLevel="0" collapsed="false">
      <c r="A28" s="1" t="str">
        <f aca="false">IF(COUNTA(必要枠!A26:D26)=0,"",必要枠!A26)</f>
        <v/>
      </c>
      <c r="B28" s="6" t="str">
        <f aca="false">IF(COUNTA(必要枠!A26:D26)=0,"",必要枠!B26)</f>
        <v/>
      </c>
      <c r="C28" s="6" t="str">
        <f aca="false">IF(COUNTA(必要枠!A26:D26)=0,"",必要枠!C26)</f>
        <v/>
      </c>
      <c r="D28" s="3" t="str">
        <f aca="false">IF(COUNTA(必要枠!A26:D26)=0,"",IF($J$3&lt;&gt;0,NA(),必要枠!D26))</f>
        <v/>
      </c>
      <c r="E28" s="3" t="str">
        <f aca="false">IF(COUNTA(必要枠!A26:D26)=0,"",IF($J$3&lt;&gt;0,NA(),COUNTIFS(割当!$B$8:$B$107,A28,割当!$G$8:$G$107,"確認済み")))</f>
        <v/>
      </c>
      <c r="F28" s="3" t="str">
        <f aca="false">IF(COUNTA(必要枠!A26:D26)=0,"",IF($J$3&lt;&gt;0,NA(),MAX(0,D28-E28)))</f>
        <v/>
      </c>
      <c r="G28" s="3" t="str">
        <f aca="false">IF(COUNTA(必要枠!A26:D26)=0,"",IF($J$3&lt;&gt;0,NA(),MAX(0,E28-D28)))</f>
        <v/>
      </c>
      <c r="H28" s="7" t="str">
        <f aca="false">IF(COUNTA(必要枠!A26:D26)=0,"",IF($J$3&lt;&gt;0,"入力を確認",IF(F28&gt;0,"不足",IF(G28&gt;0,"過剰",IF(D28=0,"配置不要","充足")))))</f>
        <v/>
      </c>
      <c r="I28" s="3" t="str">
        <f aca="false">IF(COUNTA(必要枠!A26:D26)=0,"",IF($J$3&lt;&gt;0,NA(),F28*必要枠!G26))</f>
        <v/>
      </c>
      <c r="J28" s="3" t="str">
        <f aca="false">IF(COUNTA(必要枠!A26:D26)=0,"",IF($J$3&lt;&gt;0,NA(),G28*必要枠!G26))</f>
        <v/>
      </c>
    </row>
    <row r="29" customFormat="false" ht="32" hidden="false" customHeight="true" outlineLevel="0" collapsed="false">
      <c r="A29" s="1" t="str">
        <f aca="false">IF(COUNTA(必要枠!A27:D27)=0,"",必要枠!A27)</f>
        <v/>
      </c>
      <c r="B29" s="6" t="str">
        <f aca="false">IF(COUNTA(必要枠!A27:D27)=0,"",必要枠!B27)</f>
        <v/>
      </c>
      <c r="C29" s="6" t="str">
        <f aca="false">IF(COUNTA(必要枠!A27:D27)=0,"",必要枠!C27)</f>
        <v/>
      </c>
      <c r="D29" s="3" t="str">
        <f aca="false">IF(COUNTA(必要枠!A27:D27)=0,"",IF($J$3&lt;&gt;0,NA(),必要枠!D27))</f>
        <v/>
      </c>
      <c r="E29" s="3" t="str">
        <f aca="false">IF(COUNTA(必要枠!A27:D27)=0,"",IF($J$3&lt;&gt;0,NA(),COUNTIFS(割当!$B$8:$B$107,A29,割当!$G$8:$G$107,"確認済み")))</f>
        <v/>
      </c>
      <c r="F29" s="3" t="str">
        <f aca="false">IF(COUNTA(必要枠!A27:D27)=0,"",IF($J$3&lt;&gt;0,NA(),MAX(0,D29-E29)))</f>
        <v/>
      </c>
      <c r="G29" s="3" t="str">
        <f aca="false">IF(COUNTA(必要枠!A27:D27)=0,"",IF($J$3&lt;&gt;0,NA(),MAX(0,E29-D29)))</f>
        <v/>
      </c>
      <c r="H29" s="7" t="str">
        <f aca="false">IF(COUNTA(必要枠!A27:D27)=0,"",IF($J$3&lt;&gt;0,"入力を確認",IF(F29&gt;0,"不足",IF(G29&gt;0,"過剰",IF(D29=0,"配置不要","充足")))))</f>
        <v/>
      </c>
      <c r="I29" s="3" t="str">
        <f aca="false">IF(COUNTA(必要枠!A27:D27)=0,"",IF($J$3&lt;&gt;0,NA(),F29*必要枠!G27))</f>
        <v/>
      </c>
      <c r="J29" s="3" t="str">
        <f aca="false">IF(COUNTA(必要枠!A27:D27)=0,"",IF($J$3&lt;&gt;0,NA(),G29*必要枠!G27))</f>
        <v/>
      </c>
    </row>
    <row r="30" customFormat="false" ht="32" hidden="false" customHeight="true" outlineLevel="0" collapsed="false">
      <c r="A30" s="1" t="str">
        <f aca="false">IF(COUNTA(必要枠!A28:D28)=0,"",必要枠!A28)</f>
        <v/>
      </c>
      <c r="B30" s="6" t="str">
        <f aca="false">IF(COUNTA(必要枠!A28:D28)=0,"",必要枠!B28)</f>
        <v/>
      </c>
      <c r="C30" s="6" t="str">
        <f aca="false">IF(COUNTA(必要枠!A28:D28)=0,"",必要枠!C28)</f>
        <v/>
      </c>
      <c r="D30" s="3" t="str">
        <f aca="false">IF(COUNTA(必要枠!A28:D28)=0,"",IF($J$3&lt;&gt;0,NA(),必要枠!D28))</f>
        <v/>
      </c>
      <c r="E30" s="3" t="str">
        <f aca="false">IF(COUNTA(必要枠!A28:D28)=0,"",IF($J$3&lt;&gt;0,NA(),COUNTIFS(割当!$B$8:$B$107,A30,割当!$G$8:$G$107,"確認済み")))</f>
        <v/>
      </c>
      <c r="F30" s="3" t="str">
        <f aca="false">IF(COUNTA(必要枠!A28:D28)=0,"",IF($J$3&lt;&gt;0,NA(),MAX(0,D30-E30)))</f>
        <v/>
      </c>
      <c r="G30" s="3" t="str">
        <f aca="false">IF(COUNTA(必要枠!A28:D28)=0,"",IF($J$3&lt;&gt;0,NA(),MAX(0,E30-D30)))</f>
        <v/>
      </c>
      <c r="H30" s="7" t="str">
        <f aca="false">IF(COUNTA(必要枠!A28:D28)=0,"",IF($J$3&lt;&gt;0,"入力を確認",IF(F30&gt;0,"不足",IF(G30&gt;0,"過剰",IF(D30=0,"配置不要","充足")))))</f>
        <v/>
      </c>
      <c r="I30" s="3" t="str">
        <f aca="false">IF(COUNTA(必要枠!A28:D28)=0,"",IF($J$3&lt;&gt;0,NA(),F30*必要枠!G28))</f>
        <v/>
      </c>
      <c r="J30" s="3" t="str">
        <f aca="false">IF(COUNTA(必要枠!A28:D28)=0,"",IF($J$3&lt;&gt;0,NA(),G30*必要枠!G28))</f>
        <v/>
      </c>
    </row>
    <row r="31" customFormat="false" ht="32" hidden="false" customHeight="true" outlineLevel="0" collapsed="false">
      <c r="A31" s="1" t="str">
        <f aca="false">IF(COUNTA(必要枠!A29:D29)=0,"",必要枠!A29)</f>
        <v/>
      </c>
      <c r="B31" s="6" t="str">
        <f aca="false">IF(COUNTA(必要枠!A29:D29)=0,"",必要枠!B29)</f>
        <v/>
      </c>
      <c r="C31" s="6" t="str">
        <f aca="false">IF(COUNTA(必要枠!A29:D29)=0,"",必要枠!C29)</f>
        <v/>
      </c>
      <c r="D31" s="3" t="str">
        <f aca="false">IF(COUNTA(必要枠!A29:D29)=0,"",IF($J$3&lt;&gt;0,NA(),必要枠!D29))</f>
        <v/>
      </c>
      <c r="E31" s="3" t="str">
        <f aca="false">IF(COUNTA(必要枠!A29:D29)=0,"",IF($J$3&lt;&gt;0,NA(),COUNTIFS(割当!$B$8:$B$107,A31,割当!$G$8:$G$107,"確認済み")))</f>
        <v/>
      </c>
      <c r="F31" s="3" t="str">
        <f aca="false">IF(COUNTA(必要枠!A29:D29)=0,"",IF($J$3&lt;&gt;0,NA(),MAX(0,D31-E31)))</f>
        <v/>
      </c>
      <c r="G31" s="3" t="str">
        <f aca="false">IF(COUNTA(必要枠!A29:D29)=0,"",IF($J$3&lt;&gt;0,NA(),MAX(0,E31-D31)))</f>
        <v/>
      </c>
      <c r="H31" s="7" t="str">
        <f aca="false">IF(COUNTA(必要枠!A29:D29)=0,"",IF($J$3&lt;&gt;0,"入力を確認",IF(F31&gt;0,"不足",IF(G31&gt;0,"過剰",IF(D31=0,"配置不要","充足")))))</f>
        <v/>
      </c>
      <c r="I31" s="3" t="str">
        <f aca="false">IF(COUNTA(必要枠!A29:D29)=0,"",IF($J$3&lt;&gt;0,NA(),F31*必要枠!G29))</f>
        <v/>
      </c>
      <c r="J31" s="3" t="str">
        <f aca="false">IF(COUNTA(必要枠!A29:D29)=0,"",IF($J$3&lt;&gt;0,NA(),G31*必要枠!G29))</f>
        <v/>
      </c>
    </row>
    <row r="32" customFormat="false" ht="32" hidden="false" customHeight="true" outlineLevel="0" collapsed="false">
      <c r="A32" s="1" t="str">
        <f aca="false">IF(COUNTA(必要枠!A30:D30)=0,"",必要枠!A30)</f>
        <v/>
      </c>
      <c r="B32" s="6" t="str">
        <f aca="false">IF(COUNTA(必要枠!A30:D30)=0,"",必要枠!B30)</f>
        <v/>
      </c>
      <c r="C32" s="6" t="str">
        <f aca="false">IF(COUNTA(必要枠!A30:D30)=0,"",必要枠!C30)</f>
        <v/>
      </c>
      <c r="D32" s="3" t="str">
        <f aca="false">IF(COUNTA(必要枠!A30:D30)=0,"",IF($J$3&lt;&gt;0,NA(),必要枠!D30))</f>
        <v/>
      </c>
      <c r="E32" s="3" t="str">
        <f aca="false">IF(COUNTA(必要枠!A30:D30)=0,"",IF($J$3&lt;&gt;0,NA(),COUNTIFS(割当!$B$8:$B$107,A32,割当!$G$8:$G$107,"確認済み")))</f>
        <v/>
      </c>
      <c r="F32" s="3" t="str">
        <f aca="false">IF(COUNTA(必要枠!A30:D30)=0,"",IF($J$3&lt;&gt;0,NA(),MAX(0,D32-E32)))</f>
        <v/>
      </c>
      <c r="G32" s="3" t="str">
        <f aca="false">IF(COUNTA(必要枠!A30:D30)=0,"",IF($J$3&lt;&gt;0,NA(),MAX(0,E32-D32)))</f>
        <v/>
      </c>
      <c r="H32" s="7" t="str">
        <f aca="false">IF(COUNTA(必要枠!A30:D30)=0,"",IF($J$3&lt;&gt;0,"入力を確認",IF(F32&gt;0,"不足",IF(G32&gt;0,"過剰",IF(D32=0,"配置不要","充足")))))</f>
        <v/>
      </c>
      <c r="I32" s="3" t="str">
        <f aca="false">IF(COUNTA(必要枠!A30:D30)=0,"",IF($J$3&lt;&gt;0,NA(),F32*必要枠!G30))</f>
        <v/>
      </c>
      <c r="J32" s="3" t="str">
        <f aca="false">IF(COUNTA(必要枠!A30:D30)=0,"",IF($J$3&lt;&gt;0,NA(),G32*必要枠!G30))</f>
        <v/>
      </c>
    </row>
    <row r="33" customFormat="false" ht="32" hidden="false" customHeight="true" outlineLevel="0" collapsed="false">
      <c r="A33" s="1" t="str">
        <f aca="false">IF(COUNTA(必要枠!A31:D31)=0,"",必要枠!A31)</f>
        <v/>
      </c>
      <c r="B33" s="6" t="str">
        <f aca="false">IF(COUNTA(必要枠!A31:D31)=0,"",必要枠!B31)</f>
        <v/>
      </c>
      <c r="C33" s="6" t="str">
        <f aca="false">IF(COUNTA(必要枠!A31:D31)=0,"",必要枠!C31)</f>
        <v/>
      </c>
      <c r="D33" s="3" t="str">
        <f aca="false">IF(COUNTA(必要枠!A31:D31)=0,"",IF($J$3&lt;&gt;0,NA(),必要枠!D31))</f>
        <v/>
      </c>
      <c r="E33" s="3" t="str">
        <f aca="false">IF(COUNTA(必要枠!A31:D31)=0,"",IF($J$3&lt;&gt;0,NA(),COUNTIFS(割当!$B$8:$B$107,A33,割当!$G$8:$G$107,"確認済み")))</f>
        <v/>
      </c>
      <c r="F33" s="3" t="str">
        <f aca="false">IF(COUNTA(必要枠!A31:D31)=0,"",IF($J$3&lt;&gt;0,NA(),MAX(0,D33-E33)))</f>
        <v/>
      </c>
      <c r="G33" s="3" t="str">
        <f aca="false">IF(COUNTA(必要枠!A31:D31)=0,"",IF($J$3&lt;&gt;0,NA(),MAX(0,E33-D33)))</f>
        <v/>
      </c>
      <c r="H33" s="7" t="str">
        <f aca="false">IF(COUNTA(必要枠!A31:D31)=0,"",IF($J$3&lt;&gt;0,"入力を確認",IF(F33&gt;0,"不足",IF(G33&gt;0,"過剰",IF(D33=0,"配置不要","充足")))))</f>
        <v/>
      </c>
      <c r="I33" s="3" t="str">
        <f aca="false">IF(COUNTA(必要枠!A31:D31)=0,"",IF($J$3&lt;&gt;0,NA(),F33*必要枠!G31))</f>
        <v/>
      </c>
      <c r="J33" s="3" t="str">
        <f aca="false">IF(COUNTA(必要枠!A31:D31)=0,"",IF($J$3&lt;&gt;0,NA(),G33*必要枠!G31))</f>
        <v/>
      </c>
    </row>
    <row r="34" customFormat="false" ht="32" hidden="false" customHeight="true" outlineLevel="0" collapsed="false">
      <c r="A34" s="1" t="str">
        <f aca="false">IF(COUNTA(必要枠!A32:D32)=0,"",必要枠!A32)</f>
        <v/>
      </c>
      <c r="B34" s="6" t="str">
        <f aca="false">IF(COUNTA(必要枠!A32:D32)=0,"",必要枠!B32)</f>
        <v/>
      </c>
      <c r="C34" s="6" t="str">
        <f aca="false">IF(COUNTA(必要枠!A32:D32)=0,"",必要枠!C32)</f>
        <v/>
      </c>
      <c r="D34" s="3" t="str">
        <f aca="false">IF(COUNTA(必要枠!A32:D32)=0,"",IF($J$3&lt;&gt;0,NA(),必要枠!D32))</f>
        <v/>
      </c>
      <c r="E34" s="3" t="str">
        <f aca="false">IF(COUNTA(必要枠!A32:D32)=0,"",IF($J$3&lt;&gt;0,NA(),COUNTIFS(割当!$B$8:$B$107,A34,割当!$G$8:$G$107,"確認済み")))</f>
        <v/>
      </c>
      <c r="F34" s="3" t="str">
        <f aca="false">IF(COUNTA(必要枠!A32:D32)=0,"",IF($J$3&lt;&gt;0,NA(),MAX(0,D34-E34)))</f>
        <v/>
      </c>
      <c r="G34" s="3" t="str">
        <f aca="false">IF(COUNTA(必要枠!A32:D32)=0,"",IF($J$3&lt;&gt;0,NA(),MAX(0,E34-D34)))</f>
        <v/>
      </c>
      <c r="H34" s="7" t="str">
        <f aca="false">IF(COUNTA(必要枠!A32:D32)=0,"",IF($J$3&lt;&gt;0,"入力を確認",IF(F34&gt;0,"不足",IF(G34&gt;0,"過剰",IF(D34=0,"配置不要","充足")))))</f>
        <v/>
      </c>
      <c r="I34" s="3" t="str">
        <f aca="false">IF(COUNTA(必要枠!A32:D32)=0,"",IF($J$3&lt;&gt;0,NA(),F34*必要枠!G32))</f>
        <v/>
      </c>
      <c r="J34" s="3" t="str">
        <f aca="false">IF(COUNTA(必要枠!A32:D32)=0,"",IF($J$3&lt;&gt;0,NA(),G34*必要枠!G32))</f>
        <v/>
      </c>
    </row>
    <row r="35" customFormat="false" ht="32" hidden="false" customHeight="true" outlineLevel="0" collapsed="false">
      <c r="A35" s="1" t="str">
        <f aca="false">IF(COUNTA(必要枠!A33:D33)=0,"",必要枠!A33)</f>
        <v/>
      </c>
      <c r="B35" s="6" t="str">
        <f aca="false">IF(COUNTA(必要枠!A33:D33)=0,"",必要枠!B33)</f>
        <v/>
      </c>
      <c r="C35" s="6" t="str">
        <f aca="false">IF(COUNTA(必要枠!A33:D33)=0,"",必要枠!C33)</f>
        <v/>
      </c>
      <c r="D35" s="3" t="str">
        <f aca="false">IF(COUNTA(必要枠!A33:D33)=0,"",IF($J$3&lt;&gt;0,NA(),必要枠!D33))</f>
        <v/>
      </c>
      <c r="E35" s="3" t="str">
        <f aca="false">IF(COUNTA(必要枠!A33:D33)=0,"",IF($J$3&lt;&gt;0,NA(),COUNTIFS(割当!$B$8:$B$107,A35,割当!$G$8:$G$107,"確認済み")))</f>
        <v/>
      </c>
      <c r="F35" s="3" t="str">
        <f aca="false">IF(COUNTA(必要枠!A33:D33)=0,"",IF($J$3&lt;&gt;0,NA(),MAX(0,D35-E35)))</f>
        <v/>
      </c>
      <c r="G35" s="3" t="str">
        <f aca="false">IF(COUNTA(必要枠!A33:D33)=0,"",IF($J$3&lt;&gt;0,NA(),MAX(0,E35-D35)))</f>
        <v/>
      </c>
      <c r="H35" s="7" t="str">
        <f aca="false">IF(COUNTA(必要枠!A33:D33)=0,"",IF($J$3&lt;&gt;0,"入力を確認",IF(F35&gt;0,"不足",IF(G35&gt;0,"過剰",IF(D35=0,"配置不要","充足")))))</f>
        <v/>
      </c>
      <c r="I35" s="3" t="str">
        <f aca="false">IF(COUNTA(必要枠!A33:D33)=0,"",IF($J$3&lt;&gt;0,NA(),F35*必要枠!G33))</f>
        <v/>
      </c>
      <c r="J35" s="3" t="str">
        <f aca="false">IF(COUNTA(必要枠!A33:D33)=0,"",IF($J$3&lt;&gt;0,NA(),G35*必要枠!G33))</f>
        <v/>
      </c>
    </row>
    <row r="36" customFormat="false" ht="32" hidden="false" customHeight="true" outlineLevel="0" collapsed="false">
      <c r="A36" s="1" t="str">
        <f aca="false">IF(COUNTA(必要枠!A34:D34)=0,"",必要枠!A34)</f>
        <v/>
      </c>
      <c r="B36" s="6" t="str">
        <f aca="false">IF(COUNTA(必要枠!A34:D34)=0,"",必要枠!B34)</f>
        <v/>
      </c>
      <c r="C36" s="6" t="str">
        <f aca="false">IF(COUNTA(必要枠!A34:D34)=0,"",必要枠!C34)</f>
        <v/>
      </c>
      <c r="D36" s="3" t="str">
        <f aca="false">IF(COUNTA(必要枠!A34:D34)=0,"",IF($J$3&lt;&gt;0,NA(),必要枠!D34))</f>
        <v/>
      </c>
      <c r="E36" s="3" t="str">
        <f aca="false">IF(COUNTA(必要枠!A34:D34)=0,"",IF($J$3&lt;&gt;0,NA(),COUNTIFS(割当!$B$8:$B$107,A36,割当!$G$8:$G$107,"確認済み")))</f>
        <v/>
      </c>
      <c r="F36" s="3" t="str">
        <f aca="false">IF(COUNTA(必要枠!A34:D34)=0,"",IF($J$3&lt;&gt;0,NA(),MAX(0,D36-E36)))</f>
        <v/>
      </c>
      <c r="G36" s="3" t="str">
        <f aca="false">IF(COUNTA(必要枠!A34:D34)=0,"",IF($J$3&lt;&gt;0,NA(),MAX(0,E36-D36)))</f>
        <v/>
      </c>
      <c r="H36" s="7" t="str">
        <f aca="false">IF(COUNTA(必要枠!A34:D34)=0,"",IF($J$3&lt;&gt;0,"入力を確認",IF(F36&gt;0,"不足",IF(G36&gt;0,"過剰",IF(D36=0,"配置不要","充足")))))</f>
        <v/>
      </c>
      <c r="I36" s="3" t="str">
        <f aca="false">IF(COUNTA(必要枠!A34:D34)=0,"",IF($J$3&lt;&gt;0,NA(),F36*必要枠!G34))</f>
        <v/>
      </c>
      <c r="J36" s="3" t="str">
        <f aca="false">IF(COUNTA(必要枠!A34:D34)=0,"",IF($J$3&lt;&gt;0,NA(),G36*必要枠!G34))</f>
        <v/>
      </c>
    </row>
    <row r="37" customFormat="false" ht="32" hidden="false" customHeight="true" outlineLevel="0" collapsed="false">
      <c r="A37" s="1" t="str">
        <f aca="false">IF(COUNTA(必要枠!A35:D35)=0,"",必要枠!A35)</f>
        <v/>
      </c>
      <c r="B37" s="6" t="str">
        <f aca="false">IF(COUNTA(必要枠!A35:D35)=0,"",必要枠!B35)</f>
        <v/>
      </c>
      <c r="C37" s="6" t="str">
        <f aca="false">IF(COUNTA(必要枠!A35:D35)=0,"",必要枠!C35)</f>
        <v/>
      </c>
      <c r="D37" s="3" t="str">
        <f aca="false">IF(COUNTA(必要枠!A35:D35)=0,"",IF($J$3&lt;&gt;0,NA(),必要枠!D35))</f>
        <v/>
      </c>
      <c r="E37" s="3" t="str">
        <f aca="false">IF(COUNTA(必要枠!A35:D35)=0,"",IF($J$3&lt;&gt;0,NA(),COUNTIFS(割当!$B$8:$B$107,A37,割当!$G$8:$G$107,"確認済み")))</f>
        <v/>
      </c>
      <c r="F37" s="3" t="str">
        <f aca="false">IF(COUNTA(必要枠!A35:D35)=0,"",IF($J$3&lt;&gt;0,NA(),MAX(0,D37-E37)))</f>
        <v/>
      </c>
      <c r="G37" s="3" t="str">
        <f aca="false">IF(COUNTA(必要枠!A35:D35)=0,"",IF($J$3&lt;&gt;0,NA(),MAX(0,E37-D37)))</f>
        <v/>
      </c>
      <c r="H37" s="7" t="str">
        <f aca="false">IF(COUNTA(必要枠!A35:D35)=0,"",IF($J$3&lt;&gt;0,"入力を確認",IF(F37&gt;0,"不足",IF(G37&gt;0,"過剰",IF(D37=0,"配置不要","充足")))))</f>
        <v/>
      </c>
      <c r="I37" s="3" t="str">
        <f aca="false">IF(COUNTA(必要枠!A35:D35)=0,"",IF($J$3&lt;&gt;0,NA(),F37*必要枠!G35))</f>
        <v/>
      </c>
      <c r="J37" s="3" t="str">
        <f aca="false">IF(COUNTA(必要枠!A35:D35)=0,"",IF($J$3&lt;&gt;0,NA(),G37*必要枠!G35))</f>
        <v/>
      </c>
    </row>
    <row r="38" customFormat="false" ht="32" hidden="false" customHeight="true" outlineLevel="0" collapsed="false">
      <c r="A38" s="1" t="str">
        <f aca="false">IF(COUNTA(必要枠!A36:D36)=0,"",必要枠!A36)</f>
        <v/>
      </c>
      <c r="B38" s="6" t="str">
        <f aca="false">IF(COUNTA(必要枠!A36:D36)=0,"",必要枠!B36)</f>
        <v/>
      </c>
      <c r="C38" s="6" t="str">
        <f aca="false">IF(COUNTA(必要枠!A36:D36)=0,"",必要枠!C36)</f>
        <v/>
      </c>
      <c r="D38" s="3" t="str">
        <f aca="false">IF(COUNTA(必要枠!A36:D36)=0,"",IF($J$3&lt;&gt;0,NA(),必要枠!D36))</f>
        <v/>
      </c>
      <c r="E38" s="3" t="str">
        <f aca="false">IF(COUNTA(必要枠!A36:D36)=0,"",IF($J$3&lt;&gt;0,NA(),COUNTIFS(割当!$B$8:$B$107,A38,割当!$G$8:$G$107,"確認済み")))</f>
        <v/>
      </c>
      <c r="F38" s="3" t="str">
        <f aca="false">IF(COUNTA(必要枠!A36:D36)=0,"",IF($J$3&lt;&gt;0,NA(),MAX(0,D38-E38)))</f>
        <v/>
      </c>
      <c r="G38" s="3" t="str">
        <f aca="false">IF(COUNTA(必要枠!A36:D36)=0,"",IF($J$3&lt;&gt;0,NA(),MAX(0,E38-D38)))</f>
        <v/>
      </c>
      <c r="H38" s="7" t="str">
        <f aca="false">IF(COUNTA(必要枠!A36:D36)=0,"",IF($J$3&lt;&gt;0,"入力を確認",IF(F38&gt;0,"不足",IF(G38&gt;0,"過剰",IF(D38=0,"配置不要","充足")))))</f>
        <v/>
      </c>
      <c r="I38" s="3" t="str">
        <f aca="false">IF(COUNTA(必要枠!A36:D36)=0,"",IF($J$3&lt;&gt;0,NA(),F38*必要枠!G36))</f>
        <v/>
      </c>
      <c r="J38" s="3" t="str">
        <f aca="false">IF(COUNTA(必要枠!A36:D36)=0,"",IF($J$3&lt;&gt;0,NA(),G38*必要枠!G36))</f>
        <v/>
      </c>
    </row>
    <row r="39" customFormat="false" ht="32" hidden="false" customHeight="true" outlineLevel="0" collapsed="false">
      <c r="A39" s="1" t="str">
        <f aca="false">IF(COUNTA(必要枠!A37:D37)=0,"",必要枠!A37)</f>
        <v/>
      </c>
      <c r="B39" s="6" t="str">
        <f aca="false">IF(COUNTA(必要枠!A37:D37)=0,"",必要枠!B37)</f>
        <v/>
      </c>
      <c r="C39" s="6" t="str">
        <f aca="false">IF(COUNTA(必要枠!A37:D37)=0,"",必要枠!C37)</f>
        <v/>
      </c>
      <c r="D39" s="3" t="str">
        <f aca="false">IF(COUNTA(必要枠!A37:D37)=0,"",IF($J$3&lt;&gt;0,NA(),必要枠!D37))</f>
        <v/>
      </c>
      <c r="E39" s="3" t="str">
        <f aca="false">IF(COUNTA(必要枠!A37:D37)=0,"",IF($J$3&lt;&gt;0,NA(),COUNTIFS(割当!$B$8:$B$107,A39,割当!$G$8:$G$107,"確認済み")))</f>
        <v/>
      </c>
      <c r="F39" s="3" t="str">
        <f aca="false">IF(COUNTA(必要枠!A37:D37)=0,"",IF($J$3&lt;&gt;0,NA(),MAX(0,D39-E39)))</f>
        <v/>
      </c>
      <c r="G39" s="3" t="str">
        <f aca="false">IF(COUNTA(必要枠!A37:D37)=0,"",IF($J$3&lt;&gt;0,NA(),MAX(0,E39-D39)))</f>
        <v/>
      </c>
      <c r="H39" s="7" t="str">
        <f aca="false">IF(COUNTA(必要枠!A37:D37)=0,"",IF($J$3&lt;&gt;0,"入力を確認",IF(F39&gt;0,"不足",IF(G39&gt;0,"過剰",IF(D39=0,"配置不要","充足")))))</f>
        <v/>
      </c>
      <c r="I39" s="3" t="str">
        <f aca="false">IF(COUNTA(必要枠!A37:D37)=0,"",IF($J$3&lt;&gt;0,NA(),F39*必要枠!G37))</f>
        <v/>
      </c>
      <c r="J39" s="3" t="str">
        <f aca="false">IF(COUNTA(必要枠!A37:D37)=0,"",IF($J$3&lt;&gt;0,NA(),G39*必要枠!G37))</f>
        <v/>
      </c>
    </row>
    <row r="40" customFormat="false" ht="32" hidden="false" customHeight="true" outlineLevel="0" collapsed="false">
      <c r="A40" s="1" t="str">
        <f aca="false">IF(COUNTA(必要枠!A38:D38)=0,"",必要枠!A38)</f>
        <v/>
      </c>
      <c r="B40" s="6" t="str">
        <f aca="false">IF(COUNTA(必要枠!A38:D38)=0,"",必要枠!B38)</f>
        <v/>
      </c>
      <c r="C40" s="6" t="str">
        <f aca="false">IF(COUNTA(必要枠!A38:D38)=0,"",必要枠!C38)</f>
        <v/>
      </c>
      <c r="D40" s="3" t="str">
        <f aca="false">IF(COUNTA(必要枠!A38:D38)=0,"",IF($J$3&lt;&gt;0,NA(),必要枠!D38))</f>
        <v/>
      </c>
      <c r="E40" s="3" t="str">
        <f aca="false">IF(COUNTA(必要枠!A38:D38)=0,"",IF($J$3&lt;&gt;0,NA(),COUNTIFS(割当!$B$8:$B$107,A40,割当!$G$8:$G$107,"確認済み")))</f>
        <v/>
      </c>
      <c r="F40" s="3" t="str">
        <f aca="false">IF(COUNTA(必要枠!A38:D38)=0,"",IF($J$3&lt;&gt;0,NA(),MAX(0,D40-E40)))</f>
        <v/>
      </c>
      <c r="G40" s="3" t="str">
        <f aca="false">IF(COUNTA(必要枠!A38:D38)=0,"",IF($J$3&lt;&gt;0,NA(),MAX(0,E40-D40)))</f>
        <v/>
      </c>
      <c r="H40" s="7" t="str">
        <f aca="false">IF(COUNTA(必要枠!A38:D38)=0,"",IF($J$3&lt;&gt;0,"入力を確認",IF(F40&gt;0,"不足",IF(G40&gt;0,"過剰",IF(D40=0,"配置不要","充足")))))</f>
        <v/>
      </c>
      <c r="I40" s="3" t="str">
        <f aca="false">IF(COUNTA(必要枠!A38:D38)=0,"",IF($J$3&lt;&gt;0,NA(),F40*必要枠!G38))</f>
        <v/>
      </c>
      <c r="J40" s="3" t="str">
        <f aca="false">IF(COUNTA(必要枠!A38:D38)=0,"",IF($J$3&lt;&gt;0,NA(),G40*必要枠!G38))</f>
        <v/>
      </c>
    </row>
  </sheetData>
  <mergeCells count="1">
    <mergeCell ref="A2:H2"/>
  </mergeCells>
  <conditionalFormatting sqref="H10:H40">
    <cfRule type="expression" priority="2" aboveAverage="0" equalAverage="0" bottom="0" percent="0" rank="0" text="" dxfId="0">
      <formula>$H10="不足"</formula>
    </cfRule>
    <cfRule type="expression" priority="3" aboveAverage="0" equalAverage="0" bottom="0" percent="0" rank="0" text="" dxfId="1">
      <formula>$H10="過剰"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7"/>
    <col collapsed="false" customWidth="true" hidden="false" outlineLevel="0" max="3" min="2" style="0" width="28"/>
    <col collapsed="false" customWidth="true" hidden="false" outlineLevel="0" max="4" min="4" style="0" width="18"/>
    <col collapsed="false" customWidth="true" hidden="false" outlineLevel="0" max="5" min="5" style="0" width="35"/>
    <col collapsed="false" customWidth="true" hidden="false" outlineLevel="0" max="6" min="6" style="0" width="14"/>
    <col collapsed="false" customWidth="true" hidden="false" outlineLevel="0" max="8" min="7" style="0" width="18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0" hidden="false" customHeight="true" outlineLevel="0" collapsed="false">
      <c r="A2" s="2" t="s">
        <v>21</v>
      </c>
      <c r="B2" s="1"/>
      <c r="C2" s="1"/>
      <c r="D2" s="1"/>
      <c r="E2" s="1"/>
      <c r="F2" s="1"/>
      <c r="G2" s="1"/>
      <c r="H2" s="1"/>
    </row>
    <row r="3" customFormat="false" ht="23" hidden="false" customHeight="true" outlineLevel="0" collapsed="false">
      <c r="A3" s="8" t="s">
        <v>22</v>
      </c>
      <c r="B3" s="1"/>
      <c r="C3" s="1"/>
      <c r="D3" s="1"/>
      <c r="E3" s="1"/>
      <c r="F3" s="1"/>
      <c r="G3" s="1"/>
      <c r="H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</row>
    <row r="5" customFormat="false" ht="23" hidden="false" customHeight="true" outlineLevel="0" collapsed="false">
      <c r="A5" s="1" t="s">
        <v>23</v>
      </c>
      <c r="B5" s="1"/>
      <c r="C5" s="1"/>
      <c r="D5" s="1"/>
      <c r="E5" s="1"/>
      <c r="F5" s="1"/>
      <c r="G5" s="1"/>
      <c r="H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</row>
    <row r="7" customFormat="false" ht="36" hidden="false" customHeight="true" outlineLevel="0" collapsed="false">
      <c r="A7" s="5" t="s">
        <v>13</v>
      </c>
      <c r="B7" s="5" t="s">
        <v>14</v>
      </c>
      <c r="C7" s="5" t="s">
        <v>15</v>
      </c>
      <c r="D7" s="5" t="s">
        <v>16</v>
      </c>
      <c r="E7" s="5" t="s">
        <v>24</v>
      </c>
      <c r="F7" s="5" t="s">
        <v>25</v>
      </c>
      <c r="G7" s="5" t="s">
        <v>26</v>
      </c>
      <c r="H7" s="5" t="s">
        <v>27</v>
      </c>
    </row>
    <row r="8" customFormat="false" ht="32" hidden="false" customHeight="true" outlineLevel="0" collapsed="false">
      <c r="A8" s="9" t="s">
        <v>28</v>
      </c>
      <c r="B8" s="10" t="n">
        <v>46314.375</v>
      </c>
      <c r="C8" s="10" t="n">
        <v>46314.5</v>
      </c>
      <c r="D8" s="9" t="n">
        <v>2</v>
      </c>
      <c r="E8" s="1" t="str">
        <f aca="false">IF(COUNTA(A8:D8)=0,"",IF(NOT(AND(ISTEXT(A8),LEN(A8)=8,EXACT(LEFT(A8,4),"REQ-"),ISNUMBER(FIND(MID(A8,5,1)&amp;"x","0x1x2x3x4x5x6x7x8x9x")),ISNUMBER(FIND(MID(A8,6,1)&amp;"x","0x1x2x3x4x5x6x7x8x9x")),ISNUMBER(FIND(MID(A8,7,1)&amp;"x","0x1x2x3x4x5x6x7x8x9x")),ISNUMBER(FIND(MID(A8,8,1)&amp;"x","0x1x2x3x4x5x6x7x8x9x")))),"IDはREQ-と半角数字4桁",IF(COUNTIFS($A$8:$A$38,A8)&gt;1,"必要枠IDが重複",IF(NOT(AND(ISNUMBER(B8),B8&gt;=43831,B8&lt;73051,ABS(B8*1440-ROUND(B8*1440,0))&lt;0.00001)),"開始は実日時・分単位",IF(NOT(AND(ISNUMBER(C8),C8&gt;=43831,C8&lt;73052,ABS(C8*1440-ROUND(C8*1440,0))&lt;0.00001)),"終了は実日時・分単位",IF(OR(C8&lt;=B8,ROUND((C8-B8)*1440,0)&gt;1440),"順序と24時間以内を確認",IF(NOT(AND(ISNUMBER(D8),D8&gt;=0,D8&lt;=20,D8=INT(D8))),"必要人数は0〜20（空欄不可）",IF(COUNTIFS($B$8:$B$38,"&lt;"&amp;C8,$C$8:$C$38,"&gt;"&amp;B8)&gt;1,"必要枠の時間帯が重複","確認済み"))))))))</f>
        <v>確認済み</v>
      </c>
      <c r="F8" s="1" t="n">
        <f aca="false">IF(E8="","",IF(E8="確認済み",0,1))</f>
        <v>0</v>
      </c>
      <c r="G8" s="1" t="n">
        <f aca="false">IF(E8="","",IF(F8&lt;&gt;0,NA(),ROUND((C8-B8)*1440,0)))</f>
        <v>180</v>
      </c>
      <c r="H8" s="1" t="n">
        <f aca="false">IF(E8="","",IF(F8&lt;&gt;0,0,IF(AND(ISNUMBER(G8),G8=ROUND((C8-B8)*1440,0)),0,1)))</f>
        <v>0</v>
      </c>
    </row>
    <row r="9" customFormat="false" ht="32" hidden="false" customHeight="true" outlineLevel="0" collapsed="false">
      <c r="A9" s="9" t="s">
        <v>29</v>
      </c>
      <c r="B9" s="10" t="n">
        <v>46314.5416666667</v>
      </c>
      <c r="C9" s="10" t="n">
        <v>46314.7083333333</v>
      </c>
      <c r="D9" s="9" t="n">
        <v>2</v>
      </c>
      <c r="E9" s="1" t="str">
        <f aca="false">IF(COUNTA(A9:D9)=0,"",IF(NOT(AND(ISTEXT(A9),LEN(A9)=8,EXACT(LEFT(A9,4),"REQ-"),ISNUMBER(FIND(MID(A9,5,1)&amp;"x","0x1x2x3x4x5x6x7x8x9x")),ISNUMBER(FIND(MID(A9,6,1)&amp;"x","0x1x2x3x4x5x6x7x8x9x")),ISNUMBER(FIND(MID(A9,7,1)&amp;"x","0x1x2x3x4x5x6x7x8x9x")),ISNUMBER(FIND(MID(A9,8,1)&amp;"x","0x1x2x3x4x5x6x7x8x9x")))),"IDはREQ-と半角数字4桁",IF(COUNTIFS($A$8:$A$38,A9)&gt;1,"必要枠IDが重複",IF(NOT(AND(ISNUMBER(B9),B9&gt;=43831,B9&lt;73051,ABS(B9*1440-ROUND(B9*1440,0))&lt;0.00001)),"開始は実日時・分単位",IF(NOT(AND(ISNUMBER(C9),C9&gt;=43831,C9&lt;73052,ABS(C9*1440-ROUND(C9*1440,0))&lt;0.00001)),"終了は実日時・分単位",IF(OR(C9&lt;=B9,ROUND((C9-B9)*1440,0)&gt;1440),"順序と24時間以内を確認",IF(NOT(AND(ISNUMBER(D9),D9&gt;=0,D9&lt;=20,D9=INT(D9))),"必要人数は0〜20（空欄不可）",IF(COUNTIFS($B$8:$B$38,"&lt;"&amp;C9,$C$8:$C$38,"&gt;"&amp;B9)&gt;1,"必要枠の時間帯が重複","確認済み"))))))))</f>
        <v>確認済み</v>
      </c>
      <c r="F9" s="1" t="n">
        <f aca="false">IF(E9="","",IF(E9="確認済み",0,1))</f>
        <v>0</v>
      </c>
      <c r="G9" s="1" t="n">
        <f aca="false">IF(E9="","",IF(F9&lt;&gt;0,NA(),ROUND((C9-B9)*1440,0)))</f>
        <v>240</v>
      </c>
      <c r="H9" s="1" t="n">
        <f aca="false">IF(E9="","",IF(F9&lt;&gt;0,0,IF(AND(ISNUMBER(G9),G9=ROUND((C9-B9)*1440,0)),0,1)))</f>
        <v>0</v>
      </c>
    </row>
    <row r="10" customFormat="false" ht="32" hidden="false" customHeight="true" outlineLevel="0" collapsed="false">
      <c r="A10" s="9" t="s">
        <v>30</v>
      </c>
      <c r="B10" s="10" t="n">
        <v>46315.375</v>
      </c>
      <c r="C10" s="10" t="n">
        <v>46315.5</v>
      </c>
      <c r="D10" s="9" t="n">
        <v>1</v>
      </c>
      <c r="E10" s="1" t="str">
        <f aca="false">IF(COUNTA(A10:D10)=0,"",IF(NOT(AND(ISTEXT(A10),LEN(A10)=8,EXACT(LEFT(A10,4),"REQ-"),ISNUMBER(FIND(MID(A10,5,1)&amp;"x","0x1x2x3x4x5x6x7x8x9x")),ISNUMBER(FIND(MID(A10,6,1)&amp;"x","0x1x2x3x4x5x6x7x8x9x")),ISNUMBER(FIND(MID(A10,7,1)&amp;"x","0x1x2x3x4x5x6x7x8x9x")),ISNUMBER(FIND(MID(A10,8,1)&amp;"x","0x1x2x3x4x5x6x7x8x9x")))),"IDはREQ-と半角数字4桁",IF(COUNTIFS($A$8:$A$38,A10)&gt;1,"必要枠IDが重複",IF(NOT(AND(ISNUMBER(B10),B10&gt;=43831,B10&lt;73051,ABS(B10*1440-ROUND(B10*1440,0))&lt;0.00001)),"開始は実日時・分単位",IF(NOT(AND(ISNUMBER(C10),C10&gt;=43831,C10&lt;73052,ABS(C10*1440-ROUND(C10*1440,0))&lt;0.00001)),"終了は実日時・分単位",IF(OR(C10&lt;=B10,ROUND((C10-B10)*1440,0)&gt;1440),"順序と24時間以内を確認",IF(NOT(AND(ISNUMBER(D10),D10&gt;=0,D10&lt;=20,D10=INT(D10))),"必要人数は0〜20（空欄不可）",IF(COUNTIFS($B$8:$B$38,"&lt;"&amp;C10,$C$8:$C$38,"&gt;"&amp;B10)&gt;1,"必要枠の時間帯が重複","確認済み"))))))))</f>
        <v>確認済み</v>
      </c>
      <c r="F10" s="1" t="n">
        <f aca="false">IF(E10="","",IF(E10="確認済み",0,1))</f>
        <v>0</v>
      </c>
      <c r="G10" s="1" t="n">
        <f aca="false">IF(E10="","",IF(F10&lt;&gt;0,NA(),ROUND((C10-B10)*1440,0)))</f>
        <v>180</v>
      </c>
      <c r="H10" s="1" t="n">
        <f aca="false">IF(E10="","",IF(F10&lt;&gt;0,0,IF(AND(ISNUMBER(G10),G10=ROUND((C10-B10)*1440,0)),0,1)))</f>
        <v>0</v>
      </c>
    </row>
    <row r="11" customFormat="false" ht="32" hidden="false" customHeight="true" outlineLevel="0" collapsed="false">
      <c r="A11" s="9" t="s">
        <v>31</v>
      </c>
      <c r="B11" s="10" t="n">
        <v>46315.9166666667</v>
      </c>
      <c r="C11" s="10" t="n">
        <v>46316.25</v>
      </c>
      <c r="D11" s="9" t="n">
        <v>1</v>
      </c>
      <c r="E11" s="1" t="str">
        <f aca="false">IF(COUNTA(A11:D11)=0,"",IF(NOT(AND(ISTEXT(A11),LEN(A11)=8,EXACT(LEFT(A11,4),"REQ-"),ISNUMBER(FIND(MID(A11,5,1)&amp;"x","0x1x2x3x4x5x6x7x8x9x")),ISNUMBER(FIND(MID(A11,6,1)&amp;"x","0x1x2x3x4x5x6x7x8x9x")),ISNUMBER(FIND(MID(A11,7,1)&amp;"x","0x1x2x3x4x5x6x7x8x9x")),ISNUMBER(FIND(MID(A11,8,1)&amp;"x","0x1x2x3x4x5x6x7x8x9x")))),"IDはREQ-と半角数字4桁",IF(COUNTIFS($A$8:$A$38,A11)&gt;1,"必要枠IDが重複",IF(NOT(AND(ISNUMBER(B11),B11&gt;=43831,B11&lt;73051,ABS(B11*1440-ROUND(B11*1440,0))&lt;0.00001)),"開始は実日時・分単位",IF(NOT(AND(ISNUMBER(C11),C11&gt;=43831,C11&lt;73052,ABS(C11*1440-ROUND(C11*1440,0))&lt;0.00001)),"終了は実日時・分単位",IF(OR(C11&lt;=B11,ROUND((C11-B11)*1440,0)&gt;1440),"順序と24時間以内を確認",IF(NOT(AND(ISNUMBER(D11),D11&gt;=0,D11&lt;=20,D11=INT(D11))),"必要人数は0〜20（空欄不可）",IF(COUNTIFS($B$8:$B$38,"&lt;"&amp;C11,$C$8:$C$38,"&gt;"&amp;B11)&gt;1,"必要枠の時間帯が重複","確認済み"))))))))</f>
        <v>確認済み</v>
      </c>
      <c r="F11" s="1" t="n">
        <f aca="false">IF(E11="","",IF(E11="確認済み",0,1))</f>
        <v>0</v>
      </c>
      <c r="G11" s="1" t="n">
        <f aca="false">IF(E11="","",IF(F11&lt;&gt;0,NA(),ROUND((C11-B11)*1440,0)))</f>
        <v>480</v>
      </c>
      <c r="H11" s="1" t="n">
        <f aca="false">IF(E11="","",IF(F11&lt;&gt;0,0,IF(AND(ISNUMBER(G11),G11=ROUND((C11-B11)*1440,0)),0,1)))</f>
        <v>0</v>
      </c>
    </row>
    <row r="12" customFormat="false" ht="32" hidden="false" customHeight="true" outlineLevel="0" collapsed="false">
      <c r="A12" s="9" t="s">
        <v>32</v>
      </c>
      <c r="B12" s="10" t="n">
        <v>46316.375</v>
      </c>
      <c r="C12" s="10" t="n">
        <v>46316.4166666667</v>
      </c>
      <c r="D12" s="9" t="n">
        <v>0</v>
      </c>
      <c r="E12" s="1" t="str">
        <f aca="false">IF(COUNTA(A12:D12)=0,"",IF(NOT(AND(ISTEXT(A12),LEN(A12)=8,EXACT(LEFT(A12,4),"REQ-"),ISNUMBER(FIND(MID(A12,5,1)&amp;"x","0x1x2x3x4x5x6x7x8x9x")),ISNUMBER(FIND(MID(A12,6,1)&amp;"x","0x1x2x3x4x5x6x7x8x9x")),ISNUMBER(FIND(MID(A12,7,1)&amp;"x","0x1x2x3x4x5x6x7x8x9x")),ISNUMBER(FIND(MID(A12,8,1)&amp;"x","0x1x2x3x4x5x6x7x8x9x")))),"IDはREQ-と半角数字4桁",IF(COUNTIFS($A$8:$A$38,A12)&gt;1,"必要枠IDが重複",IF(NOT(AND(ISNUMBER(B12),B12&gt;=43831,B12&lt;73051,ABS(B12*1440-ROUND(B12*1440,0))&lt;0.00001)),"開始は実日時・分単位",IF(NOT(AND(ISNUMBER(C12),C12&gt;=43831,C12&lt;73052,ABS(C12*1440-ROUND(C12*1440,0))&lt;0.00001)),"終了は実日時・分単位",IF(OR(C12&lt;=B12,ROUND((C12-B12)*1440,0)&gt;1440),"順序と24時間以内を確認",IF(NOT(AND(ISNUMBER(D12),D12&gt;=0,D12&lt;=20,D12=INT(D12))),"必要人数は0〜20（空欄不可）",IF(COUNTIFS($B$8:$B$38,"&lt;"&amp;C12,$C$8:$C$38,"&gt;"&amp;B12)&gt;1,"必要枠の時間帯が重複","確認済み"))))))))</f>
        <v>確認済み</v>
      </c>
      <c r="F12" s="1" t="n">
        <f aca="false">IF(E12="","",IF(E12="確認済み",0,1))</f>
        <v>0</v>
      </c>
      <c r="G12" s="1" t="n">
        <f aca="false">IF(E12="","",IF(F12&lt;&gt;0,NA(),ROUND((C12-B12)*1440,0)))</f>
        <v>60</v>
      </c>
      <c r="H12" s="1" t="n">
        <f aca="false">IF(E12="","",IF(F12&lt;&gt;0,0,IF(AND(ISNUMBER(G12),G12=ROUND((C12-B12)*1440,0)),0,1)))</f>
        <v>0</v>
      </c>
    </row>
    <row r="13" customFormat="false" ht="32" hidden="false" customHeight="true" outlineLevel="0" collapsed="false">
      <c r="A13" s="9"/>
      <c r="B13" s="10"/>
      <c r="C13" s="10"/>
      <c r="D13" s="9"/>
      <c r="E13" s="1" t="str">
        <f aca="false">IF(COUNTA(A13:D13)=0,"",IF(NOT(AND(ISTEXT(A13),LEN(A13)=8,EXACT(LEFT(A13,4),"REQ-"),ISNUMBER(FIND(MID(A13,5,1)&amp;"x","0x1x2x3x4x5x6x7x8x9x")),ISNUMBER(FIND(MID(A13,6,1)&amp;"x","0x1x2x3x4x5x6x7x8x9x")),ISNUMBER(FIND(MID(A13,7,1)&amp;"x","0x1x2x3x4x5x6x7x8x9x")),ISNUMBER(FIND(MID(A13,8,1)&amp;"x","0x1x2x3x4x5x6x7x8x9x")))),"IDはREQ-と半角数字4桁",IF(COUNTIFS($A$8:$A$38,A13)&gt;1,"必要枠IDが重複",IF(NOT(AND(ISNUMBER(B13),B13&gt;=43831,B13&lt;73051,ABS(B13*1440-ROUND(B13*1440,0))&lt;0.00001)),"開始は実日時・分単位",IF(NOT(AND(ISNUMBER(C13),C13&gt;=43831,C13&lt;73052,ABS(C13*1440-ROUND(C13*1440,0))&lt;0.00001)),"終了は実日時・分単位",IF(OR(C13&lt;=B13,ROUND((C13-B13)*1440,0)&gt;1440),"順序と24時間以内を確認",IF(NOT(AND(ISNUMBER(D13),D13&gt;=0,D13&lt;=20,D13=INT(D13))),"必要人数は0〜20（空欄不可）",IF(COUNTIFS($B$8:$B$38,"&lt;"&amp;C13,$C$8:$C$38,"&gt;"&amp;B13)&gt;1,"必要枠の時間帯が重複","確認済み"))))))))</f>
        <v/>
      </c>
      <c r="F13" s="1" t="str">
        <f aca="false">IF(E13="","",IF(E13="確認済み",0,1))</f>
        <v/>
      </c>
      <c r="G13" s="1" t="str">
        <f aca="false">IF(E13="","",IF(F13&lt;&gt;0,NA(),ROUND((C13-B13)*1440,0)))</f>
        <v/>
      </c>
      <c r="H13" s="1" t="str">
        <f aca="false">IF(E13="","",IF(F13&lt;&gt;0,0,IF(AND(ISNUMBER(G13),G13=ROUND((C13-B13)*1440,0)),0,1)))</f>
        <v/>
      </c>
    </row>
    <row r="14" customFormat="false" ht="32" hidden="false" customHeight="true" outlineLevel="0" collapsed="false">
      <c r="A14" s="9"/>
      <c r="B14" s="10"/>
      <c r="C14" s="10"/>
      <c r="D14" s="9"/>
      <c r="E14" s="1" t="str">
        <f aca="false">IF(COUNTA(A14:D14)=0,"",IF(NOT(AND(ISTEXT(A14),LEN(A14)=8,EXACT(LEFT(A14,4),"REQ-"),ISNUMBER(FIND(MID(A14,5,1)&amp;"x","0x1x2x3x4x5x6x7x8x9x")),ISNUMBER(FIND(MID(A14,6,1)&amp;"x","0x1x2x3x4x5x6x7x8x9x")),ISNUMBER(FIND(MID(A14,7,1)&amp;"x","0x1x2x3x4x5x6x7x8x9x")),ISNUMBER(FIND(MID(A14,8,1)&amp;"x","0x1x2x3x4x5x6x7x8x9x")))),"IDはREQ-と半角数字4桁",IF(COUNTIFS($A$8:$A$38,A14)&gt;1,"必要枠IDが重複",IF(NOT(AND(ISNUMBER(B14),B14&gt;=43831,B14&lt;73051,ABS(B14*1440-ROUND(B14*1440,0))&lt;0.00001)),"開始は実日時・分単位",IF(NOT(AND(ISNUMBER(C14),C14&gt;=43831,C14&lt;73052,ABS(C14*1440-ROUND(C14*1440,0))&lt;0.00001)),"終了は実日時・分単位",IF(OR(C14&lt;=B14,ROUND((C14-B14)*1440,0)&gt;1440),"順序と24時間以内を確認",IF(NOT(AND(ISNUMBER(D14),D14&gt;=0,D14&lt;=20,D14=INT(D14))),"必要人数は0〜20（空欄不可）",IF(COUNTIFS($B$8:$B$38,"&lt;"&amp;C14,$C$8:$C$38,"&gt;"&amp;B14)&gt;1,"必要枠の時間帯が重複","確認済み"))))))))</f>
        <v/>
      </c>
      <c r="F14" s="1" t="str">
        <f aca="false">IF(E14="","",IF(E14="確認済み",0,1))</f>
        <v/>
      </c>
      <c r="G14" s="1" t="str">
        <f aca="false">IF(E14="","",IF(F14&lt;&gt;0,NA(),ROUND((C14-B14)*1440,0)))</f>
        <v/>
      </c>
      <c r="H14" s="1" t="str">
        <f aca="false">IF(E14="","",IF(F14&lt;&gt;0,0,IF(AND(ISNUMBER(G14),G14=ROUND((C14-B14)*1440,0)),0,1)))</f>
        <v/>
      </c>
    </row>
    <row r="15" customFormat="false" ht="32" hidden="false" customHeight="true" outlineLevel="0" collapsed="false">
      <c r="A15" s="9"/>
      <c r="B15" s="10"/>
      <c r="C15" s="10"/>
      <c r="D15" s="9"/>
      <c r="E15" s="1" t="str">
        <f aca="false">IF(COUNTA(A15:D15)=0,"",IF(NOT(AND(ISTEXT(A15),LEN(A15)=8,EXACT(LEFT(A15,4),"REQ-"),ISNUMBER(FIND(MID(A15,5,1)&amp;"x","0x1x2x3x4x5x6x7x8x9x")),ISNUMBER(FIND(MID(A15,6,1)&amp;"x","0x1x2x3x4x5x6x7x8x9x")),ISNUMBER(FIND(MID(A15,7,1)&amp;"x","0x1x2x3x4x5x6x7x8x9x")),ISNUMBER(FIND(MID(A15,8,1)&amp;"x","0x1x2x3x4x5x6x7x8x9x")))),"IDはREQ-と半角数字4桁",IF(COUNTIFS($A$8:$A$38,A15)&gt;1,"必要枠IDが重複",IF(NOT(AND(ISNUMBER(B15),B15&gt;=43831,B15&lt;73051,ABS(B15*1440-ROUND(B15*1440,0))&lt;0.00001)),"開始は実日時・分単位",IF(NOT(AND(ISNUMBER(C15),C15&gt;=43831,C15&lt;73052,ABS(C15*1440-ROUND(C15*1440,0))&lt;0.00001)),"終了は実日時・分単位",IF(OR(C15&lt;=B15,ROUND((C15-B15)*1440,0)&gt;1440),"順序と24時間以内を確認",IF(NOT(AND(ISNUMBER(D15),D15&gt;=0,D15&lt;=20,D15=INT(D15))),"必要人数は0〜20（空欄不可）",IF(COUNTIFS($B$8:$B$38,"&lt;"&amp;C15,$C$8:$C$38,"&gt;"&amp;B15)&gt;1,"必要枠の時間帯が重複","確認済み"))))))))</f>
        <v/>
      </c>
      <c r="F15" s="1" t="str">
        <f aca="false">IF(E15="","",IF(E15="確認済み",0,1))</f>
        <v/>
      </c>
      <c r="G15" s="1" t="str">
        <f aca="false">IF(E15="","",IF(F15&lt;&gt;0,NA(),ROUND((C15-B15)*1440,0)))</f>
        <v/>
      </c>
      <c r="H15" s="1" t="str">
        <f aca="false">IF(E15="","",IF(F15&lt;&gt;0,0,IF(AND(ISNUMBER(G15),G15=ROUND((C15-B15)*1440,0)),0,1)))</f>
        <v/>
      </c>
    </row>
    <row r="16" customFormat="false" ht="32" hidden="false" customHeight="true" outlineLevel="0" collapsed="false">
      <c r="A16" s="9"/>
      <c r="B16" s="10"/>
      <c r="C16" s="10"/>
      <c r="D16" s="9"/>
      <c r="E16" s="1" t="str">
        <f aca="false">IF(COUNTA(A16:D16)=0,"",IF(NOT(AND(ISTEXT(A16),LEN(A16)=8,EXACT(LEFT(A16,4),"REQ-"),ISNUMBER(FIND(MID(A16,5,1)&amp;"x","0x1x2x3x4x5x6x7x8x9x")),ISNUMBER(FIND(MID(A16,6,1)&amp;"x","0x1x2x3x4x5x6x7x8x9x")),ISNUMBER(FIND(MID(A16,7,1)&amp;"x","0x1x2x3x4x5x6x7x8x9x")),ISNUMBER(FIND(MID(A16,8,1)&amp;"x","0x1x2x3x4x5x6x7x8x9x")))),"IDはREQ-と半角数字4桁",IF(COUNTIFS($A$8:$A$38,A16)&gt;1,"必要枠IDが重複",IF(NOT(AND(ISNUMBER(B16),B16&gt;=43831,B16&lt;73051,ABS(B16*1440-ROUND(B16*1440,0))&lt;0.00001)),"開始は実日時・分単位",IF(NOT(AND(ISNUMBER(C16),C16&gt;=43831,C16&lt;73052,ABS(C16*1440-ROUND(C16*1440,0))&lt;0.00001)),"終了は実日時・分単位",IF(OR(C16&lt;=B16,ROUND((C16-B16)*1440,0)&gt;1440),"順序と24時間以内を確認",IF(NOT(AND(ISNUMBER(D16),D16&gt;=0,D16&lt;=20,D16=INT(D16))),"必要人数は0〜20（空欄不可）",IF(COUNTIFS($B$8:$B$38,"&lt;"&amp;C16,$C$8:$C$38,"&gt;"&amp;B16)&gt;1,"必要枠の時間帯が重複","確認済み"))))))))</f>
        <v/>
      </c>
      <c r="F16" s="1" t="str">
        <f aca="false">IF(E16="","",IF(E16="確認済み",0,1))</f>
        <v/>
      </c>
      <c r="G16" s="1" t="str">
        <f aca="false">IF(E16="","",IF(F16&lt;&gt;0,NA(),ROUND((C16-B16)*1440,0)))</f>
        <v/>
      </c>
      <c r="H16" s="1" t="str">
        <f aca="false">IF(E16="","",IF(F16&lt;&gt;0,0,IF(AND(ISNUMBER(G16),G16=ROUND((C16-B16)*1440,0)),0,1)))</f>
        <v/>
      </c>
    </row>
    <row r="17" customFormat="false" ht="32" hidden="false" customHeight="true" outlineLevel="0" collapsed="false">
      <c r="A17" s="9"/>
      <c r="B17" s="10"/>
      <c r="C17" s="10"/>
      <c r="D17" s="9"/>
      <c r="E17" s="1" t="str">
        <f aca="false">IF(COUNTA(A17:D17)=0,"",IF(NOT(AND(ISTEXT(A17),LEN(A17)=8,EXACT(LEFT(A17,4),"REQ-"),ISNUMBER(FIND(MID(A17,5,1)&amp;"x","0x1x2x3x4x5x6x7x8x9x")),ISNUMBER(FIND(MID(A17,6,1)&amp;"x","0x1x2x3x4x5x6x7x8x9x")),ISNUMBER(FIND(MID(A17,7,1)&amp;"x","0x1x2x3x4x5x6x7x8x9x")),ISNUMBER(FIND(MID(A17,8,1)&amp;"x","0x1x2x3x4x5x6x7x8x9x")))),"IDはREQ-と半角数字4桁",IF(COUNTIFS($A$8:$A$38,A17)&gt;1,"必要枠IDが重複",IF(NOT(AND(ISNUMBER(B17),B17&gt;=43831,B17&lt;73051,ABS(B17*1440-ROUND(B17*1440,0))&lt;0.00001)),"開始は実日時・分単位",IF(NOT(AND(ISNUMBER(C17),C17&gt;=43831,C17&lt;73052,ABS(C17*1440-ROUND(C17*1440,0))&lt;0.00001)),"終了は実日時・分単位",IF(OR(C17&lt;=B17,ROUND((C17-B17)*1440,0)&gt;1440),"順序と24時間以内を確認",IF(NOT(AND(ISNUMBER(D17),D17&gt;=0,D17&lt;=20,D17=INT(D17))),"必要人数は0〜20（空欄不可）",IF(COUNTIFS($B$8:$B$38,"&lt;"&amp;C17,$C$8:$C$38,"&gt;"&amp;B17)&gt;1,"必要枠の時間帯が重複","確認済み"))))))))</f>
        <v/>
      </c>
      <c r="F17" s="1" t="str">
        <f aca="false">IF(E17="","",IF(E17="確認済み",0,1))</f>
        <v/>
      </c>
      <c r="G17" s="1" t="str">
        <f aca="false">IF(E17="","",IF(F17&lt;&gt;0,NA(),ROUND((C17-B17)*1440,0)))</f>
        <v/>
      </c>
      <c r="H17" s="1" t="str">
        <f aca="false">IF(E17="","",IF(F17&lt;&gt;0,0,IF(AND(ISNUMBER(G17),G17=ROUND((C17-B17)*1440,0)),0,1)))</f>
        <v/>
      </c>
    </row>
    <row r="18" customFormat="false" ht="32" hidden="false" customHeight="true" outlineLevel="0" collapsed="false">
      <c r="A18" s="9"/>
      <c r="B18" s="10"/>
      <c r="C18" s="10"/>
      <c r="D18" s="9"/>
      <c r="E18" s="1" t="str">
        <f aca="false">IF(COUNTA(A18:D18)=0,"",IF(NOT(AND(ISTEXT(A18),LEN(A18)=8,EXACT(LEFT(A18,4),"REQ-"),ISNUMBER(FIND(MID(A18,5,1)&amp;"x","0x1x2x3x4x5x6x7x8x9x")),ISNUMBER(FIND(MID(A18,6,1)&amp;"x","0x1x2x3x4x5x6x7x8x9x")),ISNUMBER(FIND(MID(A18,7,1)&amp;"x","0x1x2x3x4x5x6x7x8x9x")),ISNUMBER(FIND(MID(A18,8,1)&amp;"x","0x1x2x3x4x5x6x7x8x9x")))),"IDはREQ-と半角数字4桁",IF(COUNTIFS($A$8:$A$38,A18)&gt;1,"必要枠IDが重複",IF(NOT(AND(ISNUMBER(B18),B18&gt;=43831,B18&lt;73051,ABS(B18*1440-ROUND(B18*1440,0))&lt;0.00001)),"開始は実日時・分単位",IF(NOT(AND(ISNUMBER(C18),C18&gt;=43831,C18&lt;73052,ABS(C18*1440-ROUND(C18*1440,0))&lt;0.00001)),"終了は実日時・分単位",IF(OR(C18&lt;=B18,ROUND((C18-B18)*1440,0)&gt;1440),"順序と24時間以内を確認",IF(NOT(AND(ISNUMBER(D18),D18&gt;=0,D18&lt;=20,D18=INT(D18))),"必要人数は0〜20（空欄不可）",IF(COUNTIFS($B$8:$B$38,"&lt;"&amp;C18,$C$8:$C$38,"&gt;"&amp;B18)&gt;1,"必要枠の時間帯が重複","確認済み"))))))))</f>
        <v/>
      </c>
      <c r="F18" s="1" t="str">
        <f aca="false">IF(E18="","",IF(E18="確認済み",0,1))</f>
        <v/>
      </c>
      <c r="G18" s="1" t="str">
        <f aca="false">IF(E18="","",IF(F18&lt;&gt;0,NA(),ROUND((C18-B18)*1440,0)))</f>
        <v/>
      </c>
      <c r="H18" s="1" t="str">
        <f aca="false">IF(E18="","",IF(F18&lt;&gt;0,0,IF(AND(ISNUMBER(G18),G18=ROUND((C18-B18)*1440,0)),0,1)))</f>
        <v/>
      </c>
    </row>
    <row r="19" customFormat="false" ht="32" hidden="false" customHeight="true" outlineLevel="0" collapsed="false">
      <c r="A19" s="9"/>
      <c r="B19" s="10"/>
      <c r="C19" s="10"/>
      <c r="D19" s="9"/>
      <c r="E19" s="1" t="str">
        <f aca="false">IF(COUNTA(A19:D19)=0,"",IF(NOT(AND(ISTEXT(A19),LEN(A19)=8,EXACT(LEFT(A19,4),"REQ-"),ISNUMBER(FIND(MID(A19,5,1)&amp;"x","0x1x2x3x4x5x6x7x8x9x")),ISNUMBER(FIND(MID(A19,6,1)&amp;"x","0x1x2x3x4x5x6x7x8x9x")),ISNUMBER(FIND(MID(A19,7,1)&amp;"x","0x1x2x3x4x5x6x7x8x9x")),ISNUMBER(FIND(MID(A19,8,1)&amp;"x","0x1x2x3x4x5x6x7x8x9x")))),"IDはREQ-と半角数字4桁",IF(COUNTIFS($A$8:$A$38,A19)&gt;1,"必要枠IDが重複",IF(NOT(AND(ISNUMBER(B19),B19&gt;=43831,B19&lt;73051,ABS(B19*1440-ROUND(B19*1440,0))&lt;0.00001)),"開始は実日時・分単位",IF(NOT(AND(ISNUMBER(C19),C19&gt;=43831,C19&lt;73052,ABS(C19*1440-ROUND(C19*1440,0))&lt;0.00001)),"終了は実日時・分単位",IF(OR(C19&lt;=B19,ROUND((C19-B19)*1440,0)&gt;1440),"順序と24時間以内を確認",IF(NOT(AND(ISNUMBER(D19),D19&gt;=0,D19&lt;=20,D19=INT(D19))),"必要人数は0〜20（空欄不可）",IF(COUNTIFS($B$8:$B$38,"&lt;"&amp;C19,$C$8:$C$38,"&gt;"&amp;B19)&gt;1,"必要枠の時間帯が重複","確認済み"))))))))</f>
        <v/>
      </c>
      <c r="F19" s="1" t="str">
        <f aca="false">IF(E19="","",IF(E19="確認済み",0,1))</f>
        <v/>
      </c>
      <c r="G19" s="1" t="str">
        <f aca="false">IF(E19="","",IF(F19&lt;&gt;0,NA(),ROUND((C19-B19)*1440,0)))</f>
        <v/>
      </c>
      <c r="H19" s="1" t="str">
        <f aca="false">IF(E19="","",IF(F19&lt;&gt;0,0,IF(AND(ISNUMBER(G19),G19=ROUND((C19-B19)*1440,0)),0,1)))</f>
        <v/>
      </c>
    </row>
    <row r="20" customFormat="false" ht="32" hidden="false" customHeight="true" outlineLevel="0" collapsed="false">
      <c r="A20" s="9"/>
      <c r="B20" s="10"/>
      <c r="C20" s="10"/>
      <c r="D20" s="9"/>
      <c r="E20" s="1" t="str">
        <f aca="false">IF(COUNTA(A20:D20)=0,"",IF(NOT(AND(ISTEXT(A20),LEN(A20)=8,EXACT(LEFT(A20,4),"REQ-"),ISNUMBER(FIND(MID(A20,5,1)&amp;"x","0x1x2x3x4x5x6x7x8x9x")),ISNUMBER(FIND(MID(A20,6,1)&amp;"x","0x1x2x3x4x5x6x7x8x9x")),ISNUMBER(FIND(MID(A20,7,1)&amp;"x","0x1x2x3x4x5x6x7x8x9x")),ISNUMBER(FIND(MID(A20,8,1)&amp;"x","0x1x2x3x4x5x6x7x8x9x")))),"IDはREQ-と半角数字4桁",IF(COUNTIFS($A$8:$A$38,A20)&gt;1,"必要枠IDが重複",IF(NOT(AND(ISNUMBER(B20),B20&gt;=43831,B20&lt;73051,ABS(B20*1440-ROUND(B20*1440,0))&lt;0.00001)),"開始は実日時・分単位",IF(NOT(AND(ISNUMBER(C20),C20&gt;=43831,C20&lt;73052,ABS(C20*1440-ROUND(C20*1440,0))&lt;0.00001)),"終了は実日時・分単位",IF(OR(C20&lt;=B20,ROUND((C20-B20)*1440,0)&gt;1440),"順序と24時間以内を確認",IF(NOT(AND(ISNUMBER(D20),D20&gt;=0,D20&lt;=20,D20=INT(D20))),"必要人数は0〜20（空欄不可）",IF(COUNTIFS($B$8:$B$38,"&lt;"&amp;C20,$C$8:$C$38,"&gt;"&amp;B20)&gt;1,"必要枠の時間帯が重複","確認済み"))))))))</f>
        <v/>
      </c>
      <c r="F20" s="1" t="str">
        <f aca="false">IF(E20="","",IF(E20="確認済み",0,1))</f>
        <v/>
      </c>
      <c r="G20" s="1" t="str">
        <f aca="false">IF(E20="","",IF(F20&lt;&gt;0,NA(),ROUND((C20-B20)*1440,0)))</f>
        <v/>
      </c>
      <c r="H20" s="1" t="str">
        <f aca="false">IF(E20="","",IF(F20&lt;&gt;0,0,IF(AND(ISNUMBER(G20),G20=ROUND((C20-B20)*1440,0)),0,1)))</f>
        <v/>
      </c>
    </row>
    <row r="21" customFormat="false" ht="32" hidden="false" customHeight="true" outlineLevel="0" collapsed="false">
      <c r="A21" s="9"/>
      <c r="B21" s="10"/>
      <c r="C21" s="10"/>
      <c r="D21" s="9"/>
      <c r="E21" s="1" t="str">
        <f aca="false">IF(COUNTA(A21:D21)=0,"",IF(NOT(AND(ISTEXT(A21),LEN(A21)=8,EXACT(LEFT(A21,4),"REQ-"),ISNUMBER(FIND(MID(A21,5,1)&amp;"x","0x1x2x3x4x5x6x7x8x9x")),ISNUMBER(FIND(MID(A21,6,1)&amp;"x","0x1x2x3x4x5x6x7x8x9x")),ISNUMBER(FIND(MID(A21,7,1)&amp;"x","0x1x2x3x4x5x6x7x8x9x")),ISNUMBER(FIND(MID(A21,8,1)&amp;"x","0x1x2x3x4x5x6x7x8x9x")))),"IDはREQ-と半角数字4桁",IF(COUNTIFS($A$8:$A$38,A21)&gt;1,"必要枠IDが重複",IF(NOT(AND(ISNUMBER(B21),B21&gt;=43831,B21&lt;73051,ABS(B21*1440-ROUND(B21*1440,0))&lt;0.00001)),"開始は実日時・分単位",IF(NOT(AND(ISNUMBER(C21),C21&gt;=43831,C21&lt;73052,ABS(C21*1440-ROUND(C21*1440,0))&lt;0.00001)),"終了は実日時・分単位",IF(OR(C21&lt;=B21,ROUND((C21-B21)*1440,0)&gt;1440),"順序と24時間以内を確認",IF(NOT(AND(ISNUMBER(D21),D21&gt;=0,D21&lt;=20,D21=INT(D21))),"必要人数は0〜20（空欄不可）",IF(COUNTIFS($B$8:$B$38,"&lt;"&amp;C21,$C$8:$C$38,"&gt;"&amp;B21)&gt;1,"必要枠の時間帯が重複","確認済み"))))))))</f>
        <v/>
      </c>
      <c r="F21" s="1" t="str">
        <f aca="false">IF(E21="","",IF(E21="確認済み",0,1))</f>
        <v/>
      </c>
      <c r="G21" s="1" t="str">
        <f aca="false">IF(E21="","",IF(F21&lt;&gt;0,NA(),ROUND((C21-B21)*1440,0)))</f>
        <v/>
      </c>
      <c r="H21" s="1" t="str">
        <f aca="false">IF(E21="","",IF(F21&lt;&gt;0,0,IF(AND(ISNUMBER(G21),G21=ROUND((C21-B21)*1440,0)),0,1)))</f>
        <v/>
      </c>
    </row>
    <row r="22" customFormat="false" ht="32" hidden="false" customHeight="true" outlineLevel="0" collapsed="false">
      <c r="A22" s="9"/>
      <c r="B22" s="10"/>
      <c r="C22" s="10"/>
      <c r="D22" s="9"/>
      <c r="E22" s="1" t="str">
        <f aca="false">IF(COUNTA(A22:D22)=0,"",IF(NOT(AND(ISTEXT(A22),LEN(A22)=8,EXACT(LEFT(A22,4),"REQ-"),ISNUMBER(FIND(MID(A22,5,1)&amp;"x","0x1x2x3x4x5x6x7x8x9x")),ISNUMBER(FIND(MID(A22,6,1)&amp;"x","0x1x2x3x4x5x6x7x8x9x")),ISNUMBER(FIND(MID(A22,7,1)&amp;"x","0x1x2x3x4x5x6x7x8x9x")),ISNUMBER(FIND(MID(A22,8,1)&amp;"x","0x1x2x3x4x5x6x7x8x9x")))),"IDはREQ-と半角数字4桁",IF(COUNTIFS($A$8:$A$38,A22)&gt;1,"必要枠IDが重複",IF(NOT(AND(ISNUMBER(B22),B22&gt;=43831,B22&lt;73051,ABS(B22*1440-ROUND(B22*1440,0))&lt;0.00001)),"開始は実日時・分単位",IF(NOT(AND(ISNUMBER(C22),C22&gt;=43831,C22&lt;73052,ABS(C22*1440-ROUND(C22*1440,0))&lt;0.00001)),"終了は実日時・分単位",IF(OR(C22&lt;=B22,ROUND((C22-B22)*1440,0)&gt;1440),"順序と24時間以内を確認",IF(NOT(AND(ISNUMBER(D22),D22&gt;=0,D22&lt;=20,D22=INT(D22))),"必要人数は0〜20（空欄不可）",IF(COUNTIFS($B$8:$B$38,"&lt;"&amp;C22,$C$8:$C$38,"&gt;"&amp;B22)&gt;1,"必要枠の時間帯が重複","確認済み"))))))))</f>
        <v/>
      </c>
      <c r="F22" s="1" t="str">
        <f aca="false">IF(E22="","",IF(E22="確認済み",0,1))</f>
        <v/>
      </c>
      <c r="G22" s="1" t="str">
        <f aca="false">IF(E22="","",IF(F22&lt;&gt;0,NA(),ROUND((C22-B22)*1440,0)))</f>
        <v/>
      </c>
      <c r="H22" s="1" t="str">
        <f aca="false">IF(E22="","",IF(F22&lt;&gt;0,0,IF(AND(ISNUMBER(G22),G22=ROUND((C22-B22)*1440,0)),0,1)))</f>
        <v/>
      </c>
    </row>
    <row r="23" customFormat="false" ht="32" hidden="false" customHeight="true" outlineLevel="0" collapsed="false">
      <c r="A23" s="9"/>
      <c r="B23" s="10"/>
      <c r="C23" s="10"/>
      <c r="D23" s="9"/>
      <c r="E23" s="1" t="str">
        <f aca="false">IF(COUNTA(A23:D23)=0,"",IF(NOT(AND(ISTEXT(A23),LEN(A23)=8,EXACT(LEFT(A23,4),"REQ-"),ISNUMBER(FIND(MID(A23,5,1)&amp;"x","0x1x2x3x4x5x6x7x8x9x")),ISNUMBER(FIND(MID(A23,6,1)&amp;"x","0x1x2x3x4x5x6x7x8x9x")),ISNUMBER(FIND(MID(A23,7,1)&amp;"x","0x1x2x3x4x5x6x7x8x9x")),ISNUMBER(FIND(MID(A23,8,1)&amp;"x","0x1x2x3x4x5x6x7x8x9x")))),"IDはREQ-と半角数字4桁",IF(COUNTIFS($A$8:$A$38,A23)&gt;1,"必要枠IDが重複",IF(NOT(AND(ISNUMBER(B23),B23&gt;=43831,B23&lt;73051,ABS(B23*1440-ROUND(B23*1440,0))&lt;0.00001)),"開始は実日時・分単位",IF(NOT(AND(ISNUMBER(C23),C23&gt;=43831,C23&lt;73052,ABS(C23*1440-ROUND(C23*1440,0))&lt;0.00001)),"終了は実日時・分単位",IF(OR(C23&lt;=B23,ROUND((C23-B23)*1440,0)&gt;1440),"順序と24時間以内を確認",IF(NOT(AND(ISNUMBER(D23),D23&gt;=0,D23&lt;=20,D23=INT(D23))),"必要人数は0〜20（空欄不可）",IF(COUNTIFS($B$8:$B$38,"&lt;"&amp;C23,$C$8:$C$38,"&gt;"&amp;B23)&gt;1,"必要枠の時間帯が重複","確認済み"))))))))</f>
        <v/>
      </c>
      <c r="F23" s="1" t="str">
        <f aca="false">IF(E23="","",IF(E23="確認済み",0,1))</f>
        <v/>
      </c>
      <c r="G23" s="1" t="str">
        <f aca="false">IF(E23="","",IF(F23&lt;&gt;0,NA(),ROUND((C23-B23)*1440,0)))</f>
        <v/>
      </c>
      <c r="H23" s="1" t="str">
        <f aca="false">IF(E23="","",IF(F23&lt;&gt;0,0,IF(AND(ISNUMBER(G23),G23=ROUND((C23-B23)*1440,0)),0,1)))</f>
        <v/>
      </c>
    </row>
    <row r="24" customFormat="false" ht="32" hidden="false" customHeight="true" outlineLevel="0" collapsed="false">
      <c r="A24" s="9"/>
      <c r="B24" s="10"/>
      <c r="C24" s="10"/>
      <c r="D24" s="9"/>
      <c r="E24" s="1" t="str">
        <f aca="false">IF(COUNTA(A24:D24)=0,"",IF(NOT(AND(ISTEXT(A24),LEN(A24)=8,EXACT(LEFT(A24,4),"REQ-"),ISNUMBER(FIND(MID(A24,5,1)&amp;"x","0x1x2x3x4x5x6x7x8x9x")),ISNUMBER(FIND(MID(A24,6,1)&amp;"x","0x1x2x3x4x5x6x7x8x9x")),ISNUMBER(FIND(MID(A24,7,1)&amp;"x","0x1x2x3x4x5x6x7x8x9x")),ISNUMBER(FIND(MID(A24,8,1)&amp;"x","0x1x2x3x4x5x6x7x8x9x")))),"IDはREQ-と半角数字4桁",IF(COUNTIFS($A$8:$A$38,A24)&gt;1,"必要枠IDが重複",IF(NOT(AND(ISNUMBER(B24),B24&gt;=43831,B24&lt;73051,ABS(B24*1440-ROUND(B24*1440,0))&lt;0.00001)),"開始は実日時・分単位",IF(NOT(AND(ISNUMBER(C24),C24&gt;=43831,C24&lt;73052,ABS(C24*1440-ROUND(C24*1440,0))&lt;0.00001)),"終了は実日時・分単位",IF(OR(C24&lt;=B24,ROUND((C24-B24)*1440,0)&gt;1440),"順序と24時間以内を確認",IF(NOT(AND(ISNUMBER(D24),D24&gt;=0,D24&lt;=20,D24=INT(D24))),"必要人数は0〜20（空欄不可）",IF(COUNTIFS($B$8:$B$38,"&lt;"&amp;C24,$C$8:$C$38,"&gt;"&amp;B24)&gt;1,"必要枠の時間帯が重複","確認済み"))))))))</f>
        <v/>
      </c>
      <c r="F24" s="1" t="str">
        <f aca="false">IF(E24="","",IF(E24="確認済み",0,1))</f>
        <v/>
      </c>
      <c r="G24" s="1" t="str">
        <f aca="false">IF(E24="","",IF(F24&lt;&gt;0,NA(),ROUND((C24-B24)*1440,0)))</f>
        <v/>
      </c>
      <c r="H24" s="1" t="str">
        <f aca="false">IF(E24="","",IF(F24&lt;&gt;0,0,IF(AND(ISNUMBER(G24),G24=ROUND((C24-B24)*1440,0)),0,1)))</f>
        <v/>
      </c>
    </row>
    <row r="25" customFormat="false" ht="32" hidden="false" customHeight="true" outlineLevel="0" collapsed="false">
      <c r="A25" s="9"/>
      <c r="B25" s="10"/>
      <c r="C25" s="10"/>
      <c r="D25" s="9"/>
      <c r="E25" s="1" t="str">
        <f aca="false">IF(COUNTA(A25:D25)=0,"",IF(NOT(AND(ISTEXT(A25),LEN(A25)=8,EXACT(LEFT(A25,4),"REQ-"),ISNUMBER(FIND(MID(A25,5,1)&amp;"x","0x1x2x3x4x5x6x7x8x9x")),ISNUMBER(FIND(MID(A25,6,1)&amp;"x","0x1x2x3x4x5x6x7x8x9x")),ISNUMBER(FIND(MID(A25,7,1)&amp;"x","0x1x2x3x4x5x6x7x8x9x")),ISNUMBER(FIND(MID(A25,8,1)&amp;"x","0x1x2x3x4x5x6x7x8x9x")))),"IDはREQ-と半角数字4桁",IF(COUNTIFS($A$8:$A$38,A25)&gt;1,"必要枠IDが重複",IF(NOT(AND(ISNUMBER(B25),B25&gt;=43831,B25&lt;73051,ABS(B25*1440-ROUND(B25*1440,0))&lt;0.00001)),"開始は実日時・分単位",IF(NOT(AND(ISNUMBER(C25),C25&gt;=43831,C25&lt;73052,ABS(C25*1440-ROUND(C25*1440,0))&lt;0.00001)),"終了は実日時・分単位",IF(OR(C25&lt;=B25,ROUND((C25-B25)*1440,0)&gt;1440),"順序と24時間以内を確認",IF(NOT(AND(ISNUMBER(D25),D25&gt;=0,D25&lt;=20,D25=INT(D25))),"必要人数は0〜20（空欄不可）",IF(COUNTIFS($B$8:$B$38,"&lt;"&amp;C25,$C$8:$C$38,"&gt;"&amp;B25)&gt;1,"必要枠の時間帯が重複","確認済み"))))))))</f>
        <v/>
      </c>
      <c r="F25" s="1" t="str">
        <f aca="false">IF(E25="","",IF(E25="確認済み",0,1))</f>
        <v/>
      </c>
      <c r="G25" s="1" t="str">
        <f aca="false">IF(E25="","",IF(F25&lt;&gt;0,NA(),ROUND((C25-B25)*1440,0)))</f>
        <v/>
      </c>
      <c r="H25" s="1" t="str">
        <f aca="false">IF(E25="","",IF(F25&lt;&gt;0,0,IF(AND(ISNUMBER(G25),G25=ROUND((C25-B25)*1440,0)),0,1)))</f>
        <v/>
      </c>
    </row>
    <row r="26" customFormat="false" ht="32" hidden="false" customHeight="true" outlineLevel="0" collapsed="false">
      <c r="A26" s="9"/>
      <c r="B26" s="10"/>
      <c r="C26" s="10"/>
      <c r="D26" s="9"/>
      <c r="E26" s="1" t="str">
        <f aca="false">IF(COUNTA(A26:D26)=0,"",IF(NOT(AND(ISTEXT(A26),LEN(A26)=8,EXACT(LEFT(A26,4),"REQ-"),ISNUMBER(FIND(MID(A26,5,1)&amp;"x","0x1x2x3x4x5x6x7x8x9x")),ISNUMBER(FIND(MID(A26,6,1)&amp;"x","0x1x2x3x4x5x6x7x8x9x")),ISNUMBER(FIND(MID(A26,7,1)&amp;"x","0x1x2x3x4x5x6x7x8x9x")),ISNUMBER(FIND(MID(A26,8,1)&amp;"x","0x1x2x3x4x5x6x7x8x9x")))),"IDはREQ-と半角数字4桁",IF(COUNTIFS($A$8:$A$38,A26)&gt;1,"必要枠IDが重複",IF(NOT(AND(ISNUMBER(B26),B26&gt;=43831,B26&lt;73051,ABS(B26*1440-ROUND(B26*1440,0))&lt;0.00001)),"開始は実日時・分単位",IF(NOT(AND(ISNUMBER(C26),C26&gt;=43831,C26&lt;73052,ABS(C26*1440-ROUND(C26*1440,0))&lt;0.00001)),"終了は実日時・分単位",IF(OR(C26&lt;=B26,ROUND((C26-B26)*1440,0)&gt;1440),"順序と24時間以内を確認",IF(NOT(AND(ISNUMBER(D26),D26&gt;=0,D26&lt;=20,D26=INT(D26))),"必要人数は0〜20（空欄不可）",IF(COUNTIFS($B$8:$B$38,"&lt;"&amp;C26,$C$8:$C$38,"&gt;"&amp;B26)&gt;1,"必要枠の時間帯が重複","確認済み"))))))))</f>
        <v/>
      </c>
      <c r="F26" s="1" t="str">
        <f aca="false">IF(E26="","",IF(E26="確認済み",0,1))</f>
        <v/>
      </c>
      <c r="G26" s="1" t="str">
        <f aca="false">IF(E26="","",IF(F26&lt;&gt;0,NA(),ROUND((C26-B26)*1440,0)))</f>
        <v/>
      </c>
      <c r="H26" s="1" t="str">
        <f aca="false">IF(E26="","",IF(F26&lt;&gt;0,0,IF(AND(ISNUMBER(G26),G26=ROUND((C26-B26)*1440,0)),0,1)))</f>
        <v/>
      </c>
    </row>
    <row r="27" customFormat="false" ht="32" hidden="false" customHeight="true" outlineLevel="0" collapsed="false">
      <c r="A27" s="9"/>
      <c r="B27" s="10"/>
      <c r="C27" s="10"/>
      <c r="D27" s="9"/>
      <c r="E27" s="1" t="str">
        <f aca="false">IF(COUNTA(A27:D27)=0,"",IF(NOT(AND(ISTEXT(A27),LEN(A27)=8,EXACT(LEFT(A27,4),"REQ-"),ISNUMBER(FIND(MID(A27,5,1)&amp;"x","0x1x2x3x4x5x6x7x8x9x")),ISNUMBER(FIND(MID(A27,6,1)&amp;"x","0x1x2x3x4x5x6x7x8x9x")),ISNUMBER(FIND(MID(A27,7,1)&amp;"x","0x1x2x3x4x5x6x7x8x9x")),ISNUMBER(FIND(MID(A27,8,1)&amp;"x","0x1x2x3x4x5x6x7x8x9x")))),"IDはREQ-と半角数字4桁",IF(COUNTIFS($A$8:$A$38,A27)&gt;1,"必要枠IDが重複",IF(NOT(AND(ISNUMBER(B27),B27&gt;=43831,B27&lt;73051,ABS(B27*1440-ROUND(B27*1440,0))&lt;0.00001)),"開始は実日時・分単位",IF(NOT(AND(ISNUMBER(C27),C27&gt;=43831,C27&lt;73052,ABS(C27*1440-ROUND(C27*1440,0))&lt;0.00001)),"終了は実日時・分単位",IF(OR(C27&lt;=B27,ROUND((C27-B27)*1440,0)&gt;1440),"順序と24時間以内を確認",IF(NOT(AND(ISNUMBER(D27),D27&gt;=0,D27&lt;=20,D27=INT(D27))),"必要人数は0〜20（空欄不可）",IF(COUNTIFS($B$8:$B$38,"&lt;"&amp;C27,$C$8:$C$38,"&gt;"&amp;B27)&gt;1,"必要枠の時間帯が重複","確認済み"))))))))</f>
        <v/>
      </c>
      <c r="F27" s="1" t="str">
        <f aca="false">IF(E27="","",IF(E27="確認済み",0,1))</f>
        <v/>
      </c>
      <c r="G27" s="1" t="str">
        <f aca="false">IF(E27="","",IF(F27&lt;&gt;0,NA(),ROUND((C27-B27)*1440,0)))</f>
        <v/>
      </c>
      <c r="H27" s="1" t="str">
        <f aca="false">IF(E27="","",IF(F27&lt;&gt;0,0,IF(AND(ISNUMBER(G27),G27=ROUND((C27-B27)*1440,0)),0,1)))</f>
        <v/>
      </c>
    </row>
    <row r="28" customFormat="false" ht="32" hidden="false" customHeight="true" outlineLevel="0" collapsed="false">
      <c r="A28" s="9"/>
      <c r="B28" s="10"/>
      <c r="C28" s="10"/>
      <c r="D28" s="9"/>
      <c r="E28" s="1" t="str">
        <f aca="false">IF(COUNTA(A28:D28)=0,"",IF(NOT(AND(ISTEXT(A28),LEN(A28)=8,EXACT(LEFT(A28,4),"REQ-"),ISNUMBER(FIND(MID(A28,5,1)&amp;"x","0x1x2x3x4x5x6x7x8x9x")),ISNUMBER(FIND(MID(A28,6,1)&amp;"x","0x1x2x3x4x5x6x7x8x9x")),ISNUMBER(FIND(MID(A28,7,1)&amp;"x","0x1x2x3x4x5x6x7x8x9x")),ISNUMBER(FIND(MID(A28,8,1)&amp;"x","0x1x2x3x4x5x6x7x8x9x")))),"IDはREQ-と半角数字4桁",IF(COUNTIFS($A$8:$A$38,A28)&gt;1,"必要枠IDが重複",IF(NOT(AND(ISNUMBER(B28),B28&gt;=43831,B28&lt;73051,ABS(B28*1440-ROUND(B28*1440,0))&lt;0.00001)),"開始は実日時・分単位",IF(NOT(AND(ISNUMBER(C28),C28&gt;=43831,C28&lt;73052,ABS(C28*1440-ROUND(C28*1440,0))&lt;0.00001)),"終了は実日時・分単位",IF(OR(C28&lt;=B28,ROUND((C28-B28)*1440,0)&gt;1440),"順序と24時間以内を確認",IF(NOT(AND(ISNUMBER(D28),D28&gt;=0,D28&lt;=20,D28=INT(D28))),"必要人数は0〜20（空欄不可）",IF(COUNTIFS($B$8:$B$38,"&lt;"&amp;C28,$C$8:$C$38,"&gt;"&amp;B28)&gt;1,"必要枠の時間帯が重複","確認済み"))))))))</f>
        <v/>
      </c>
      <c r="F28" s="1" t="str">
        <f aca="false">IF(E28="","",IF(E28="確認済み",0,1))</f>
        <v/>
      </c>
      <c r="G28" s="1" t="str">
        <f aca="false">IF(E28="","",IF(F28&lt;&gt;0,NA(),ROUND((C28-B28)*1440,0)))</f>
        <v/>
      </c>
      <c r="H28" s="1" t="str">
        <f aca="false">IF(E28="","",IF(F28&lt;&gt;0,0,IF(AND(ISNUMBER(G28),G28=ROUND((C28-B28)*1440,0)),0,1)))</f>
        <v/>
      </c>
    </row>
    <row r="29" customFormat="false" ht="32" hidden="false" customHeight="true" outlineLevel="0" collapsed="false">
      <c r="A29" s="9"/>
      <c r="B29" s="10"/>
      <c r="C29" s="10"/>
      <c r="D29" s="9"/>
      <c r="E29" s="1" t="str">
        <f aca="false">IF(COUNTA(A29:D29)=0,"",IF(NOT(AND(ISTEXT(A29),LEN(A29)=8,EXACT(LEFT(A29,4),"REQ-"),ISNUMBER(FIND(MID(A29,5,1)&amp;"x","0x1x2x3x4x5x6x7x8x9x")),ISNUMBER(FIND(MID(A29,6,1)&amp;"x","0x1x2x3x4x5x6x7x8x9x")),ISNUMBER(FIND(MID(A29,7,1)&amp;"x","0x1x2x3x4x5x6x7x8x9x")),ISNUMBER(FIND(MID(A29,8,1)&amp;"x","0x1x2x3x4x5x6x7x8x9x")))),"IDはREQ-と半角数字4桁",IF(COUNTIFS($A$8:$A$38,A29)&gt;1,"必要枠IDが重複",IF(NOT(AND(ISNUMBER(B29),B29&gt;=43831,B29&lt;73051,ABS(B29*1440-ROUND(B29*1440,0))&lt;0.00001)),"開始は実日時・分単位",IF(NOT(AND(ISNUMBER(C29),C29&gt;=43831,C29&lt;73052,ABS(C29*1440-ROUND(C29*1440,0))&lt;0.00001)),"終了は実日時・分単位",IF(OR(C29&lt;=B29,ROUND((C29-B29)*1440,0)&gt;1440),"順序と24時間以内を確認",IF(NOT(AND(ISNUMBER(D29),D29&gt;=0,D29&lt;=20,D29=INT(D29))),"必要人数は0〜20（空欄不可）",IF(COUNTIFS($B$8:$B$38,"&lt;"&amp;C29,$C$8:$C$38,"&gt;"&amp;B29)&gt;1,"必要枠の時間帯が重複","確認済み"))))))))</f>
        <v/>
      </c>
      <c r="F29" s="1" t="str">
        <f aca="false">IF(E29="","",IF(E29="確認済み",0,1))</f>
        <v/>
      </c>
      <c r="G29" s="1" t="str">
        <f aca="false">IF(E29="","",IF(F29&lt;&gt;0,NA(),ROUND((C29-B29)*1440,0)))</f>
        <v/>
      </c>
      <c r="H29" s="1" t="str">
        <f aca="false">IF(E29="","",IF(F29&lt;&gt;0,0,IF(AND(ISNUMBER(G29),G29=ROUND((C29-B29)*1440,0)),0,1)))</f>
        <v/>
      </c>
    </row>
    <row r="30" customFormat="false" ht="32" hidden="false" customHeight="true" outlineLevel="0" collapsed="false">
      <c r="A30" s="9"/>
      <c r="B30" s="10"/>
      <c r="C30" s="10"/>
      <c r="D30" s="9"/>
      <c r="E30" s="1" t="str">
        <f aca="false">IF(COUNTA(A30:D30)=0,"",IF(NOT(AND(ISTEXT(A30),LEN(A30)=8,EXACT(LEFT(A30,4),"REQ-"),ISNUMBER(FIND(MID(A30,5,1)&amp;"x","0x1x2x3x4x5x6x7x8x9x")),ISNUMBER(FIND(MID(A30,6,1)&amp;"x","0x1x2x3x4x5x6x7x8x9x")),ISNUMBER(FIND(MID(A30,7,1)&amp;"x","0x1x2x3x4x5x6x7x8x9x")),ISNUMBER(FIND(MID(A30,8,1)&amp;"x","0x1x2x3x4x5x6x7x8x9x")))),"IDはREQ-と半角数字4桁",IF(COUNTIFS($A$8:$A$38,A30)&gt;1,"必要枠IDが重複",IF(NOT(AND(ISNUMBER(B30),B30&gt;=43831,B30&lt;73051,ABS(B30*1440-ROUND(B30*1440,0))&lt;0.00001)),"開始は実日時・分単位",IF(NOT(AND(ISNUMBER(C30),C30&gt;=43831,C30&lt;73052,ABS(C30*1440-ROUND(C30*1440,0))&lt;0.00001)),"終了は実日時・分単位",IF(OR(C30&lt;=B30,ROUND((C30-B30)*1440,0)&gt;1440),"順序と24時間以内を確認",IF(NOT(AND(ISNUMBER(D30),D30&gt;=0,D30&lt;=20,D30=INT(D30))),"必要人数は0〜20（空欄不可）",IF(COUNTIFS($B$8:$B$38,"&lt;"&amp;C30,$C$8:$C$38,"&gt;"&amp;B30)&gt;1,"必要枠の時間帯が重複","確認済み"))))))))</f>
        <v/>
      </c>
      <c r="F30" s="1" t="str">
        <f aca="false">IF(E30="","",IF(E30="確認済み",0,1))</f>
        <v/>
      </c>
      <c r="G30" s="1" t="str">
        <f aca="false">IF(E30="","",IF(F30&lt;&gt;0,NA(),ROUND((C30-B30)*1440,0)))</f>
        <v/>
      </c>
      <c r="H30" s="1" t="str">
        <f aca="false">IF(E30="","",IF(F30&lt;&gt;0,0,IF(AND(ISNUMBER(G30),G30=ROUND((C30-B30)*1440,0)),0,1)))</f>
        <v/>
      </c>
    </row>
    <row r="31" customFormat="false" ht="32" hidden="false" customHeight="true" outlineLevel="0" collapsed="false">
      <c r="A31" s="9"/>
      <c r="B31" s="10"/>
      <c r="C31" s="10"/>
      <c r="D31" s="9"/>
      <c r="E31" s="1" t="str">
        <f aca="false">IF(COUNTA(A31:D31)=0,"",IF(NOT(AND(ISTEXT(A31),LEN(A31)=8,EXACT(LEFT(A31,4),"REQ-"),ISNUMBER(FIND(MID(A31,5,1)&amp;"x","0x1x2x3x4x5x6x7x8x9x")),ISNUMBER(FIND(MID(A31,6,1)&amp;"x","0x1x2x3x4x5x6x7x8x9x")),ISNUMBER(FIND(MID(A31,7,1)&amp;"x","0x1x2x3x4x5x6x7x8x9x")),ISNUMBER(FIND(MID(A31,8,1)&amp;"x","0x1x2x3x4x5x6x7x8x9x")))),"IDはREQ-と半角数字4桁",IF(COUNTIFS($A$8:$A$38,A31)&gt;1,"必要枠IDが重複",IF(NOT(AND(ISNUMBER(B31),B31&gt;=43831,B31&lt;73051,ABS(B31*1440-ROUND(B31*1440,0))&lt;0.00001)),"開始は実日時・分単位",IF(NOT(AND(ISNUMBER(C31),C31&gt;=43831,C31&lt;73052,ABS(C31*1440-ROUND(C31*1440,0))&lt;0.00001)),"終了は実日時・分単位",IF(OR(C31&lt;=B31,ROUND((C31-B31)*1440,0)&gt;1440),"順序と24時間以内を確認",IF(NOT(AND(ISNUMBER(D31),D31&gt;=0,D31&lt;=20,D31=INT(D31))),"必要人数は0〜20（空欄不可）",IF(COUNTIFS($B$8:$B$38,"&lt;"&amp;C31,$C$8:$C$38,"&gt;"&amp;B31)&gt;1,"必要枠の時間帯が重複","確認済み"))))))))</f>
        <v/>
      </c>
      <c r="F31" s="1" t="str">
        <f aca="false">IF(E31="","",IF(E31="確認済み",0,1))</f>
        <v/>
      </c>
      <c r="G31" s="1" t="str">
        <f aca="false">IF(E31="","",IF(F31&lt;&gt;0,NA(),ROUND((C31-B31)*1440,0)))</f>
        <v/>
      </c>
      <c r="H31" s="1" t="str">
        <f aca="false">IF(E31="","",IF(F31&lt;&gt;0,0,IF(AND(ISNUMBER(G31),G31=ROUND((C31-B31)*1440,0)),0,1)))</f>
        <v/>
      </c>
    </row>
    <row r="32" customFormat="false" ht="32" hidden="false" customHeight="true" outlineLevel="0" collapsed="false">
      <c r="A32" s="9"/>
      <c r="B32" s="10"/>
      <c r="C32" s="10"/>
      <c r="D32" s="9"/>
      <c r="E32" s="1" t="str">
        <f aca="false">IF(COUNTA(A32:D32)=0,"",IF(NOT(AND(ISTEXT(A32),LEN(A32)=8,EXACT(LEFT(A32,4),"REQ-"),ISNUMBER(FIND(MID(A32,5,1)&amp;"x","0x1x2x3x4x5x6x7x8x9x")),ISNUMBER(FIND(MID(A32,6,1)&amp;"x","0x1x2x3x4x5x6x7x8x9x")),ISNUMBER(FIND(MID(A32,7,1)&amp;"x","0x1x2x3x4x5x6x7x8x9x")),ISNUMBER(FIND(MID(A32,8,1)&amp;"x","0x1x2x3x4x5x6x7x8x9x")))),"IDはREQ-と半角数字4桁",IF(COUNTIFS($A$8:$A$38,A32)&gt;1,"必要枠IDが重複",IF(NOT(AND(ISNUMBER(B32),B32&gt;=43831,B32&lt;73051,ABS(B32*1440-ROUND(B32*1440,0))&lt;0.00001)),"開始は実日時・分単位",IF(NOT(AND(ISNUMBER(C32),C32&gt;=43831,C32&lt;73052,ABS(C32*1440-ROUND(C32*1440,0))&lt;0.00001)),"終了は実日時・分単位",IF(OR(C32&lt;=B32,ROUND((C32-B32)*1440,0)&gt;1440),"順序と24時間以内を確認",IF(NOT(AND(ISNUMBER(D32),D32&gt;=0,D32&lt;=20,D32=INT(D32))),"必要人数は0〜20（空欄不可）",IF(COUNTIFS($B$8:$B$38,"&lt;"&amp;C32,$C$8:$C$38,"&gt;"&amp;B32)&gt;1,"必要枠の時間帯が重複","確認済み"))))))))</f>
        <v/>
      </c>
      <c r="F32" s="1" t="str">
        <f aca="false">IF(E32="","",IF(E32="確認済み",0,1))</f>
        <v/>
      </c>
      <c r="G32" s="1" t="str">
        <f aca="false">IF(E32="","",IF(F32&lt;&gt;0,NA(),ROUND((C32-B32)*1440,0)))</f>
        <v/>
      </c>
      <c r="H32" s="1" t="str">
        <f aca="false">IF(E32="","",IF(F32&lt;&gt;0,0,IF(AND(ISNUMBER(G32),G32=ROUND((C32-B32)*1440,0)),0,1)))</f>
        <v/>
      </c>
    </row>
    <row r="33" customFormat="false" ht="32" hidden="false" customHeight="true" outlineLevel="0" collapsed="false">
      <c r="A33" s="9"/>
      <c r="B33" s="10"/>
      <c r="C33" s="10"/>
      <c r="D33" s="9"/>
      <c r="E33" s="1" t="str">
        <f aca="false">IF(COUNTA(A33:D33)=0,"",IF(NOT(AND(ISTEXT(A33),LEN(A33)=8,EXACT(LEFT(A33,4),"REQ-"),ISNUMBER(FIND(MID(A33,5,1)&amp;"x","0x1x2x3x4x5x6x7x8x9x")),ISNUMBER(FIND(MID(A33,6,1)&amp;"x","0x1x2x3x4x5x6x7x8x9x")),ISNUMBER(FIND(MID(A33,7,1)&amp;"x","0x1x2x3x4x5x6x7x8x9x")),ISNUMBER(FIND(MID(A33,8,1)&amp;"x","0x1x2x3x4x5x6x7x8x9x")))),"IDはREQ-と半角数字4桁",IF(COUNTIFS($A$8:$A$38,A33)&gt;1,"必要枠IDが重複",IF(NOT(AND(ISNUMBER(B33),B33&gt;=43831,B33&lt;73051,ABS(B33*1440-ROUND(B33*1440,0))&lt;0.00001)),"開始は実日時・分単位",IF(NOT(AND(ISNUMBER(C33),C33&gt;=43831,C33&lt;73052,ABS(C33*1440-ROUND(C33*1440,0))&lt;0.00001)),"終了は実日時・分単位",IF(OR(C33&lt;=B33,ROUND((C33-B33)*1440,0)&gt;1440),"順序と24時間以内を確認",IF(NOT(AND(ISNUMBER(D33),D33&gt;=0,D33&lt;=20,D33=INT(D33))),"必要人数は0〜20（空欄不可）",IF(COUNTIFS($B$8:$B$38,"&lt;"&amp;C33,$C$8:$C$38,"&gt;"&amp;B33)&gt;1,"必要枠の時間帯が重複","確認済み"))))))))</f>
        <v/>
      </c>
      <c r="F33" s="1" t="str">
        <f aca="false">IF(E33="","",IF(E33="確認済み",0,1))</f>
        <v/>
      </c>
      <c r="G33" s="1" t="str">
        <f aca="false">IF(E33="","",IF(F33&lt;&gt;0,NA(),ROUND((C33-B33)*1440,0)))</f>
        <v/>
      </c>
      <c r="H33" s="1" t="str">
        <f aca="false">IF(E33="","",IF(F33&lt;&gt;0,0,IF(AND(ISNUMBER(G33),G33=ROUND((C33-B33)*1440,0)),0,1)))</f>
        <v/>
      </c>
    </row>
    <row r="34" customFormat="false" ht="32" hidden="false" customHeight="true" outlineLevel="0" collapsed="false">
      <c r="A34" s="9"/>
      <c r="B34" s="10"/>
      <c r="C34" s="10"/>
      <c r="D34" s="9"/>
      <c r="E34" s="1" t="str">
        <f aca="false">IF(COUNTA(A34:D34)=0,"",IF(NOT(AND(ISTEXT(A34),LEN(A34)=8,EXACT(LEFT(A34,4),"REQ-"),ISNUMBER(FIND(MID(A34,5,1)&amp;"x","0x1x2x3x4x5x6x7x8x9x")),ISNUMBER(FIND(MID(A34,6,1)&amp;"x","0x1x2x3x4x5x6x7x8x9x")),ISNUMBER(FIND(MID(A34,7,1)&amp;"x","0x1x2x3x4x5x6x7x8x9x")),ISNUMBER(FIND(MID(A34,8,1)&amp;"x","0x1x2x3x4x5x6x7x8x9x")))),"IDはREQ-と半角数字4桁",IF(COUNTIFS($A$8:$A$38,A34)&gt;1,"必要枠IDが重複",IF(NOT(AND(ISNUMBER(B34),B34&gt;=43831,B34&lt;73051,ABS(B34*1440-ROUND(B34*1440,0))&lt;0.00001)),"開始は実日時・分単位",IF(NOT(AND(ISNUMBER(C34),C34&gt;=43831,C34&lt;73052,ABS(C34*1440-ROUND(C34*1440,0))&lt;0.00001)),"終了は実日時・分単位",IF(OR(C34&lt;=B34,ROUND((C34-B34)*1440,0)&gt;1440),"順序と24時間以内を確認",IF(NOT(AND(ISNUMBER(D34),D34&gt;=0,D34&lt;=20,D34=INT(D34))),"必要人数は0〜20（空欄不可）",IF(COUNTIFS($B$8:$B$38,"&lt;"&amp;C34,$C$8:$C$38,"&gt;"&amp;B34)&gt;1,"必要枠の時間帯が重複","確認済み"))))))))</f>
        <v/>
      </c>
      <c r="F34" s="1" t="str">
        <f aca="false">IF(E34="","",IF(E34="確認済み",0,1))</f>
        <v/>
      </c>
      <c r="G34" s="1" t="str">
        <f aca="false">IF(E34="","",IF(F34&lt;&gt;0,NA(),ROUND((C34-B34)*1440,0)))</f>
        <v/>
      </c>
      <c r="H34" s="1" t="str">
        <f aca="false">IF(E34="","",IF(F34&lt;&gt;0,0,IF(AND(ISNUMBER(G34),G34=ROUND((C34-B34)*1440,0)),0,1)))</f>
        <v/>
      </c>
    </row>
    <row r="35" customFormat="false" ht="32" hidden="false" customHeight="true" outlineLevel="0" collapsed="false">
      <c r="A35" s="9"/>
      <c r="B35" s="10"/>
      <c r="C35" s="10"/>
      <c r="D35" s="9"/>
      <c r="E35" s="1" t="str">
        <f aca="false">IF(COUNTA(A35:D35)=0,"",IF(NOT(AND(ISTEXT(A35),LEN(A35)=8,EXACT(LEFT(A35,4),"REQ-"),ISNUMBER(FIND(MID(A35,5,1)&amp;"x","0x1x2x3x4x5x6x7x8x9x")),ISNUMBER(FIND(MID(A35,6,1)&amp;"x","0x1x2x3x4x5x6x7x8x9x")),ISNUMBER(FIND(MID(A35,7,1)&amp;"x","0x1x2x3x4x5x6x7x8x9x")),ISNUMBER(FIND(MID(A35,8,1)&amp;"x","0x1x2x3x4x5x6x7x8x9x")))),"IDはREQ-と半角数字4桁",IF(COUNTIFS($A$8:$A$38,A35)&gt;1,"必要枠IDが重複",IF(NOT(AND(ISNUMBER(B35),B35&gt;=43831,B35&lt;73051,ABS(B35*1440-ROUND(B35*1440,0))&lt;0.00001)),"開始は実日時・分単位",IF(NOT(AND(ISNUMBER(C35),C35&gt;=43831,C35&lt;73052,ABS(C35*1440-ROUND(C35*1440,0))&lt;0.00001)),"終了は実日時・分単位",IF(OR(C35&lt;=B35,ROUND((C35-B35)*1440,0)&gt;1440),"順序と24時間以内を確認",IF(NOT(AND(ISNUMBER(D35),D35&gt;=0,D35&lt;=20,D35=INT(D35))),"必要人数は0〜20（空欄不可）",IF(COUNTIFS($B$8:$B$38,"&lt;"&amp;C35,$C$8:$C$38,"&gt;"&amp;B35)&gt;1,"必要枠の時間帯が重複","確認済み"))))))))</f>
        <v/>
      </c>
      <c r="F35" s="1" t="str">
        <f aca="false">IF(E35="","",IF(E35="確認済み",0,1))</f>
        <v/>
      </c>
      <c r="G35" s="1" t="str">
        <f aca="false">IF(E35="","",IF(F35&lt;&gt;0,NA(),ROUND((C35-B35)*1440,0)))</f>
        <v/>
      </c>
      <c r="H35" s="1" t="str">
        <f aca="false">IF(E35="","",IF(F35&lt;&gt;0,0,IF(AND(ISNUMBER(G35),G35=ROUND((C35-B35)*1440,0)),0,1)))</f>
        <v/>
      </c>
    </row>
    <row r="36" customFormat="false" ht="32" hidden="false" customHeight="true" outlineLevel="0" collapsed="false">
      <c r="A36" s="9"/>
      <c r="B36" s="10"/>
      <c r="C36" s="10"/>
      <c r="D36" s="9"/>
      <c r="E36" s="1" t="str">
        <f aca="false">IF(COUNTA(A36:D36)=0,"",IF(NOT(AND(ISTEXT(A36),LEN(A36)=8,EXACT(LEFT(A36,4),"REQ-"),ISNUMBER(FIND(MID(A36,5,1)&amp;"x","0x1x2x3x4x5x6x7x8x9x")),ISNUMBER(FIND(MID(A36,6,1)&amp;"x","0x1x2x3x4x5x6x7x8x9x")),ISNUMBER(FIND(MID(A36,7,1)&amp;"x","0x1x2x3x4x5x6x7x8x9x")),ISNUMBER(FIND(MID(A36,8,1)&amp;"x","0x1x2x3x4x5x6x7x8x9x")))),"IDはREQ-と半角数字4桁",IF(COUNTIFS($A$8:$A$38,A36)&gt;1,"必要枠IDが重複",IF(NOT(AND(ISNUMBER(B36),B36&gt;=43831,B36&lt;73051,ABS(B36*1440-ROUND(B36*1440,0))&lt;0.00001)),"開始は実日時・分単位",IF(NOT(AND(ISNUMBER(C36),C36&gt;=43831,C36&lt;73052,ABS(C36*1440-ROUND(C36*1440,0))&lt;0.00001)),"終了は実日時・分単位",IF(OR(C36&lt;=B36,ROUND((C36-B36)*1440,0)&gt;1440),"順序と24時間以内を確認",IF(NOT(AND(ISNUMBER(D36),D36&gt;=0,D36&lt;=20,D36=INT(D36))),"必要人数は0〜20（空欄不可）",IF(COUNTIFS($B$8:$B$38,"&lt;"&amp;C36,$C$8:$C$38,"&gt;"&amp;B36)&gt;1,"必要枠の時間帯が重複","確認済み"))))))))</f>
        <v/>
      </c>
      <c r="F36" s="1" t="str">
        <f aca="false">IF(E36="","",IF(E36="確認済み",0,1))</f>
        <v/>
      </c>
      <c r="G36" s="1" t="str">
        <f aca="false">IF(E36="","",IF(F36&lt;&gt;0,NA(),ROUND((C36-B36)*1440,0)))</f>
        <v/>
      </c>
      <c r="H36" s="1" t="str">
        <f aca="false">IF(E36="","",IF(F36&lt;&gt;0,0,IF(AND(ISNUMBER(G36),G36=ROUND((C36-B36)*1440,0)),0,1)))</f>
        <v/>
      </c>
    </row>
    <row r="37" customFormat="false" ht="32" hidden="false" customHeight="true" outlineLevel="0" collapsed="false">
      <c r="A37" s="9"/>
      <c r="B37" s="10"/>
      <c r="C37" s="10"/>
      <c r="D37" s="9"/>
      <c r="E37" s="1" t="str">
        <f aca="false">IF(COUNTA(A37:D37)=0,"",IF(NOT(AND(ISTEXT(A37),LEN(A37)=8,EXACT(LEFT(A37,4),"REQ-"),ISNUMBER(FIND(MID(A37,5,1)&amp;"x","0x1x2x3x4x5x6x7x8x9x")),ISNUMBER(FIND(MID(A37,6,1)&amp;"x","0x1x2x3x4x5x6x7x8x9x")),ISNUMBER(FIND(MID(A37,7,1)&amp;"x","0x1x2x3x4x5x6x7x8x9x")),ISNUMBER(FIND(MID(A37,8,1)&amp;"x","0x1x2x3x4x5x6x7x8x9x")))),"IDはREQ-と半角数字4桁",IF(COUNTIFS($A$8:$A$38,A37)&gt;1,"必要枠IDが重複",IF(NOT(AND(ISNUMBER(B37),B37&gt;=43831,B37&lt;73051,ABS(B37*1440-ROUND(B37*1440,0))&lt;0.00001)),"開始は実日時・分単位",IF(NOT(AND(ISNUMBER(C37),C37&gt;=43831,C37&lt;73052,ABS(C37*1440-ROUND(C37*1440,0))&lt;0.00001)),"終了は実日時・分単位",IF(OR(C37&lt;=B37,ROUND((C37-B37)*1440,0)&gt;1440),"順序と24時間以内を確認",IF(NOT(AND(ISNUMBER(D37),D37&gt;=0,D37&lt;=20,D37=INT(D37))),"必要人数は0〜20（空欄不可）",IF(COUNTIFS($B$8:$B$38,"&lt;"&amp;C37,$C$8:$C$38,"&gt;"&amp;B37)&gt;1,"必要枠の時間帯が重複","確認済み"))))))))</f>
        <v/>
      </c>
      <c r="F37" s="1" t="str">
        <f aca="false">IF(E37="","",IF(E37="確認済み",0,1))</f>
        <v/>
      </c>
      <c r="G37" s="1" t="str">
        <f aca="false">IF(E37="","",IF(F37&lt;&gt;0,NA(),ROUND((C37-B37)*1440,0)))</f>
        <v/>
      </c>
      <c r="H37" s="1" t="str">
        <f aca="false">IF(E37="","",IF(F37&lt;&gt;0,0,IF(AND(ISNUMBER(G37),G37=ROUND((C37-B37)*1440,0)),0,1)))</f>
        <v/>
      </c>
    </row>
    <row r="38" customFormat="false" ht="32" hidden="false" customHeight="true" outlineLevel="0" collapsed="false">
      <c r="A38" s="9"/>
      <c r="B38" s="10"/>
      <c r="C38" s="10"/>
      <c r="D38" s="9"/>
      <c r="E38" s="1" t="str">
        <f aca="false">IF(COUNTA(A38:D38)=0,"",IF(NOT(AND(ISTEXT(A38),LEN(A38)=8,EXACT(LEFT(A38,4),"REQ-"),ISNUMBER(FIND(MID(A38,5,1)&amp;"x","0x1x2x3x4x5x6x7x8x9x")),ISNUMBER(FIND(MID(A38,6,1)&amp;"x","0x1x2x3x4x5x6x7x8x9x")),ISNUMBER(FIND(MID(A38,7,1)&amp;"x","0x1x2x3x4x5x6x7x8x9x")),ISNUMBER(FIND(MID(A38,8,1)&amp;"x","0x1x2x3x4x5x6x7x8x9x")))),"IDはREQ-と半角数字4桁",IF(COUNTIFS($A$8:$A$38,A38)&gt;1,"必要枠IDが重複",IF(NOT(AND(ISNUMBER(B38),B38&gt;=43831,B38&lt;73051,ABS(B38*1440-ROUND(B38*1440,0))&lt;0.00001)),"開始は実日時・分単位",IF(NOT(AND(ISNUMBER(C38),C38&gt;=43831,C38&lt;73052,ABS(C38*1440-ROUND(C38*1440,0))&lt;0.00001)),"終了は実日時・分単位",IF(OR(C38&lt;=B38,ROUND((C38-B38)*1440,0)&gt;1440),"順序と24時間以内を確認",IF(NOT(AND(ISNUMBER(D38),D38&gt;=0,D38&lt;=20,D38=INT(D38))),"必要人数は0〜20（空欄不可）",IF(COUNTIFS($B$8:$B$38,"&lt;"&amp;C38,$C$8:$C$38,"&gt;"&amp;B38)&gt;1,"必要枠の時間帯が重複","確認済み"))))))))</f>
        <v/>
      </c>
      <c r="F38" s="1" t="str">
        <f aca="false">IF(E38="","",IF(E38="確認済み",0,1))</f>
        <v/>
      </c>
      <c r="G38" s="1" t="str">
        <f aca="false">IF(E38="","",IF(F38&lt;&gt;0,NA(),ROUND((C38-B38)*1440,0)))</f>
        <v/>
      </c>
      <c r="H38" s="1" t="str">
        <f aca="false">IF(E38="","",IF(F38&lt;&gt;0,0,IF(AND(ISNUMBER(G38),G38=ROUND((C38-B38)*1440,0)),0,1)))</f>
        <v/>
      </c>
    </row>
    <row r="39" customFormat="false" ht="23" hidden="false" customHeight="true" outlineLevel="0" collapsed="false">
      <c r="A39" s="1"/>
      <c r="B39" s="1"/>
      <c r="C39" s="1"/>
      <c r="D39" s="1"/>
      <c r="E39" s="1"/>
      <c r="F39" s="1"/>
      <c r="G39" s="1"/>
      <c r="H39" s="1"/>
    </row>
    <row r="40" customFormat="false" ht="23" hidden="false" customHeight="true" outlineLevel="0" collapsed="false">
      <c r="A40" s="1"/>
      <c r="B40" s="1"/>
      <c r="C40" s="1"/>
      <c r="D40" s="1"/>
      <c r="E40" s="1"/>
      <c r="F40" s="1"/>
      <c r="G40" s="1"/>
      <c r="H40" s="1"/>
    </row>
    <row r="41" customFormat="false" ht="23" hidden="false" customHeight="true" outlineLevel="0" collapsed="false">
      <c r="A41" s="1"/>
      <c r="B41" s="1"/>
      <c r="C41" s="1"/>
      <c r="D41" s="1"/>
      <c r="E41" s="1"/>
      <c r="F41" s="1"/>
      <c r="G41" s="1"/>
      <c r="H41" s="1"/>
    </row>
    <row r="42" customFormat="false" ht="23" hidden="false" customHeight="true" outlineLevel="0" collapsed="false">
      <c r="A42" s="1" t="s">
        <v>33</v>
      </c>
      <c r="B42" s="1"/>
      <c r="C42" s="1"/>
      <c r="D42" s="1"/>
      <c r="E42" s="1"/>
      <c r="F42" s="1"/>
      <c r="G42" s="1"/>
      <c r="H42" s="1"/>
    </row>
    <row r="43" customFormat="false" ht="23" hidden="false" customHeight="true" outlineLevel="0" collapsed="false">
      <c r="A43" s="1" t="s">
        <v>34</v>
      </c>
      <c r="B43" s="1"/>
      <c r="C43" s="1"/>
      <c r="D43" s="1"/>
      <c r="E43" s="1"/>
      <c r="F43" s="1"/>
      <c r="G43" s="1"/>
      <c r="H43" s="1"/>
    </row>
    <row r="44" customFormat="false" ht="23" hidden="false" customHeight="true" outlineLevel="0" collapsed="false">
      <c r="A44" s="1" t="s">
        <v>35</v>
      </c>
      <c r="B44" s="1"/>
      <c r="C44" s="1"/>
      <c r="D44" s="1"/>
      <c r="E44" s="1"/>
      <c r="F44" s="1"/>
      <c r="G44" s="1"/>
      <c r="H44" s="1"/>
    </row>
    <row r="45" customFormat="false" ht="23" hidden="false" customHeight="true" outlineLevel="0" collapsed="false">
      <c r="A45" s="1" t="s">
        <v>36</v>
      </c>
      <c r="B45" s="1"/>
      <c r="C45" s="1"/>
      <c r="D45" s="1"/>
      <c r="E45" s="1"/>
      <c r="F45" s="1"/>
      <c r="G45" s="1"/>
      <c r="H45" s="1"/>
    </row>
    <row r="46" customFormat="false" ht="23" hidden="false" customHeight="true" outlineLevel="0" collapsed="false">
      <c r="A46" s="1" t="s">
        <v>37</v>
      </c>
      <c r="B46" s="1"/>
      <c r="C46" s="1"/>
      <c r="D46" s="1"/>
      <c r="E46" s="1"/>
      <c r="F46" s="1"/>
      <c r="G46" s="1"/>
      <c r="H46" s="1"/>
    </row>
    <row r="47" customFormat="false" ht="23" hidden="false" customHeight="true" outlineLevel="0" collapsed="false">
      <c r="A47" s="1" t="s">
        <v>38</v>
      </c>
      <c r="B47" s="1"/>
      <c r="C47" s="1"/>
      <c r="D47" s="1"/>
      <c r="E47" s="1"/>
      <c r="F47" s="1"/>
      <c r="G47" s="1"/>
      <c r="H47" s="1"/>
    </row>
    <row r="48" customFormat="false" ht="23" hidden="false" customHeight="true" outlineLevel="0" collapsed="false">
      <c r="A48" s="1" t="s">
        <v>39</v>
      </c>
      <c r="B48" s="1"/>
      <c r="C48" s="1"/>
      <c r="D48" s="1"/>
      <c r="E48" s="1"/>
      <c r="F48" s="1"/>
      <c r="G48" s="1"/>
      <c r="H48" s="1"/>
    </row>
    <row r="49" customFormat="false" ht="23" hidden="false" customHeight="true" outlineLevel="0" collapsed="false">
      <c r="A49" s="1" t="s">
        <v>40</v>
      </c>
      <c r="B49" s="1"/>
      <c r="C49" s="1"/>
      <c r="D49" s="1"/>
      <c r="E49" s="1"/>
      <c r="F49" s="1"/>
      <c r="G49" s="1"/>
      <c r="H49" s="1"/>
    </row>
    <row r="50" customFormat="false" ht="23" hidden="false" customHeight="true" outlineLevel="0" collapsed="false">
      <c r="A50" s="1" t="s">
        <v>41</v>
      </c>
      <c r="B50" s="1"/>
      <c r="C50" s="1"/>
      <c r="D50" s="1"/>
      <c r="E50" s="1"/>
      <c r="F50" s="1"/>
      <c r="G50" s="1"/>
      <c r="H50" s="1"/>
    </row>
  </sheetData>
  <conditionalFormatting sqref="E8:H38">
    <cfRule type="expression" priority="2" aboveAverage="0" equalAverage="0" bottom="0" percent="0" rank="0" text="" dxfId="2">
      <formula>AND($E8&lt;&gt;"",$E8&lt;&gt;"確認済み")</formula>
    </cfRule>
  </conditionalFormatting>
  <dataValidations count="1">
    <dataValidation allowBlank="false" errorStyle="stop" operator="between" showDropDown="false" showErrorMessage="false" showInputMessage="false" sqref="D8:D38" type="whole">
      <formula1>0</formula1>
      <formula2>20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1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7"/>
    <col collapsed="false" customWidth="true" hidden="false" outlineLevel="0" max="5" min="4" style="0" width="28"/>
    <col collapsed="false" customWidth="true" hidden="false" outlineLevel="0" max="6" min="6" style="0" width="18"/>
    <col collapsed="false" customWidth="true" hidden="false" outlineLevel="0" max="7" min="7" style="0" width="33"/>
    <col collapsed="false" customWidth="true" hidden="false" outlineLevel="0" max="8" min="8" style="0" width="14"/>
    <col collapsed="false" customWidth="true" hidden="false" outlineLevel="0" max="9" min="9" style="0" width="20"/>
    <col collapsed="false" customWidth="true" hidden="false" outlineLevel="0" max="10" min="10" style="0" width="3"/>
    <col collapsed="false" customWidth="true" hidden="false" outlineLevel="0" max="11" min="11" style="0" width="18"/>
    <col collapsed="false" customWidth="true" hidden="false" outlineLevel="0" max="12" min="12" style="0" width="33"/>
    <col collapsed="false" customWidth="true" hidden="false" outlineLevel="0" max="13" min="13" style="0" width="14"/>
  </cols>
  <sheetData>
    <row r="1" customFormat="false" ht="23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0" hidden="false" customHeight="true" outlineLevel="0" collapsed="false">
      <c r="A2" s="2" t="s">
        <v>42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3" hidden="false" customHeight="true" outlineLevel="0" collapsed="false">
      <c r="A3" s="8" t="s">
        <v>43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3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3" hidden="false" customHeight="true" outlineLevel="0" collapsed="false">
      <c r="A5" s="1" t="s">
        <v>44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3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36" hidden="false" customHeight="true" outlineLevel="0" collapsed="false">
      <c r="A7" s="5" t="s">
        <v>45</v>
      </c>
      <c r="B7" s="5" t="s">
        <v>13</v>
      </c>
      <c r="C7" s="5" t="s">
        <v>46</v>
      </c>
      <c r="D7" s="5" t="s">
        <v>47</v>
      </c>
      <c r="E7" s="5" t="s">
        <v>48</v>
      </c>
      <c r="F7" s="5" t="s">
        <v>49</v>
      </c>
      <c r="G7" s="11" t="s">
        <v>50</v>
      </c>
      <c r="H7" s="11" t="s">
        <v>51</v>
      </c>
      <c r="I7" s="5" t="s">
        <v>52</v>
      </c>
      <c r="J7" s="1"/>
      <c r="K7" s="5" t="s">
        <v>53</v>
      </c>
      <c r="L7" s="5" t="s">
        <v>54</v>
      </c>
      <c r="M7" s="5" t="s">
        <v>55</v>
      </c>
    </row>
    <row r="8" customFormat="false" ht="32" hidden="false" customHeight="true" outlineLevel="0" collapsed="false">
      <c r="A8" s="9" t="s">
        <v>56</v>
      </c>
      <c r="B8" s="9" t="s">
        <v>28</v>
      </c>
      <c r="C8" s="9" t="s">
        <v>57</v>
      </c>
      <c r="D8" s="12" t="n">
        <f aca="false">IF(COUNTA(A8:C8)=0,"",IF(AND(ISTEXT(B8),LEN(B8)=8,EXACT(LEFT(B8,4),"REQ-"),ISNUMBER(FIND(MID(B8,5,1)&amp;"x","0x1x2x3x4x5x6x7x8x9x")),ISNUMBER(FIND(MID(B8,6,1)&amp;"x","0x1x2x3x4x5x6x7x8x9x")),ISNUMBER(FIND(MID(B8,7,1)&amp;"x","0x1x2x3x4x5x6x7x8x9x")),ISNUMBER(FIND(MID(B8,8,1)&amp;"x","0x1x2x3x4x5x6x7x8x9x"))),IF(COUNTIFS(必要枠!$A$8:$A$38,B8)=1,INDEX(必要枠!$B$8:$B$38,MATCH(B8,必要枠!$A$8:$A$38,0)),NA()),NA()))</f>
        <v>46314.375</v>
      </c>
      <c r="E8" s="12" t="n">
        <f aca="false">IF(COUNTA(A8:C8)=0,"",IF(AND(ISTEXT(B8),LEN(B8)=8,EXACT(LEFT(B8,4),"REQ-"),ISNUMBER(FIND(MID(B8,5,1)&amp;"x","0x1x2x3x4x5x6x7x8x9x")),ISNUMBER(FIND(MID(B8,6,1)&amp;"x","0x1x2x3x4x5x6x7x8x9x")),ISNUMBER(FIND(MID(B8,7,1)&amp;"x","0x1x2x3x4x5x6x7x8x9x")),ISNUMBER(FIND(MID(B8,8,1)&amp;"x","0x1x2x3x4x5x6x7x8x9x"))),IF(COUNTIFS(必要枠!$A$8:$A$38,B8)=1,INDEX(必要枠!$C$8:$C$38,MATCH(B8,必要枠!$A$8:$A$38,0)),NA()),NA()))</f>
        <v>46314.5</v>
      </c>
      <c r="F8" s="1" t="n">
        <f aca="false">IF(G8="","",IF(H8&lt;&gt;0,NA(),ROUND((E8-D8)*1440,0)))</f>
        <v>180</v>
      </c>
      <c r="G8" s="1" t="str">
        <f aca="false">IF(COUNTA(A8:C8)=0,"",IF(NOT(AND(ISTEXT(A8),LEN(A8)=8,EXACT(LEFT(A8,4),"ASG-"),ISNUMBER(FIND(MID(A8,5,1)&amp;"x","0x1x2x3x4x5x6x7x8x9x")),ISNUMBER(FIND(MID(A8,6,1)&amp;"x","0x1x2x3x4x5x6x7x8x9x")),ISNUMBER(FIND(MID(A8,7,1)&amp;"x","0x1x2x3x4x5x6x7x8x9x")),ISNUMBER(FIND(MID(A8,8,1)&amp;"x","0x1x2x3x4x5x6x7x8x9x")))),"IDはASG-と半角数字4桁",IF(COUNTIFS($A$8:$A$107,A8)&gt;1,"割当IDが重複",IF(NOT(AND(ISTEXT(B8),LEN(B8)=8,EXACT(LEFT(B8,4),"REQ-"),ISNUMBER(FIND(MID(B8,5,1)&amp;"x","0x1x2x3x4x5x6x7x8x9x")),ISNUMBER(FIND(MID(B8,6,1)&amp;"x","0x1x2x3x4x5x6x7x8x9x")),ISNUMBER(FIND(MID(B8,7,1)&amp;"x","0x1x2x3x4x5x6x7x8x9x")),ISNUMBER(FIND(MID(B8,8,1)&amp;"x","0x1x2x3x4x5x6x7x8x9x")))),"必要枠IDの形式を確認",IF(COUNTIFS(必要枠!$A$8:$A$38,B8)&lt;&gt;1,"必要枠IDが不明・重複",IF(NOT(AND(ISTEXT(C8),LEN(C8)=8,EXACT(LEFT(C8,4),"STF-"),ISNUMBER(FIND(MID(C8,5,1)&amp;"x","0x1x2x3x4x5x6x7x8x9x")),ISNUMBER(FIND(MID(C8,6,1)&amp;"x","0x1x2x3x4x5x6x7x8x9x")),ISNUMBER(FIND(MID(C8,7,1)&amp;"x","0x1x2x3x4x5x6x7x8x9x")),ISNUMBER(FIND(MID(C8,8,1)&amp;"x","0x1x2x3x4x5x6x7x8x9x")))),"担当IDの形式を確認",IF(COUNTIFS($K$8:$K$27,C8)&lt;&gt;1,"担当IDが未登録・重複","確認済み")))))))</f>
        <v>確認済み</v>
      </c>
      <c r="H8" s="1" t="n">
        <f aca="false">IF(G8="","",IF(G8="確認済み",0,1))</f>
        <v>0</v>
      </c>
      <c r="I8" s="1" t="n">
        <f aca="false">IF(G8="","",IF(H8&lt;&gt;0,0,IF(AND(ISNUMBER(D8),ISNUMBER(E8),ISNUMBER(F8),D8=INDEX(必要枠!$B$8:$B$38,MATCH(B8,必要枠!$A$8:$A$38,0)),E8=INDEX(必要枠!$C$8:$C$38,MATCH(B8,必要枠!$A$8:$A$38,0)),F8=ROUND((E8-D8)*1440,0),COUNTIFS($C$8:$C$107,C8,$D$8:$D$107,"&lt;"&amp;E8,$E$8:$E$107,"&gt;"&amp;D8)=1),0,1)))</f>
        <v>0</v>
      </c>
      <c r="J8" s="1"/>
      <c r="K8" s="9" t="s">
        <v>57</v>
      </c>
      <c r="L8" s="1" t="str">
        <f aca="false">IF(COUNTA(K8)=0,"",IF(NOT(AND(ISTEXT(K8),LEN(K8)=8,EXACT(LEFT(K8,4),"STF-"),ISNUMBER(FIND(MID(K8,5,1)&amp;"x","0x1x2x3x4x5x6x7x8x9x")),ISNUMBER(FIND(MID(K8,6,1)&amp;"x","0x1x2x3x4x5x6x7x8x9x")),ISNUMBER(FIND(MID(K8,7,1)&amp;"x","0x1x2x3x4x5x6x7x8x9x")),ISNUMBER(FIND(MID(K8,8,1)&amp;"x","0x1x2x3x4x5x6x7x8x9x")))),"IDはSTF-と半角数字4桁",IF(COUNTIFS($K$8:$K$27,K8)&gt;1,"登録担当IDが重複","確認済み")))</f>
        <v>確認済み</v>
      </c>
      <c r="M8" s="1" t="n">
        <f aca="false">IF(L8="","",IF(L8="確認済み",0,1))</f>
        <v>0</v>
      </c>
    </row>
    <row r="9" customFormat="false" ht="32" hidden="false" customHeight="true" outlineLevel="0" collapsed="false">
      <c r="A9" s="9" t="s">
        <v>58</v>
      </c>
      <c r="B9" s="9" t="s">
        <v>29</v>
      </c>
      <c r="C9" s="9" t="s">
        <v>57</v>
      </c>
      <c r="D9" s="12" t="n">
        <f aca="false">IF(COUNTA(A9:C9)=0,"",IF(AND(ISTEXT(B9),LEN(B9)=8,EXACT(LEFT(B9,4),"REQ-"),ISNUMBER(FIND(MID(B9,5,1)&amp;"x","0x1x2x3x4x5x6x7x8x9x")),ISNUMBER(FIND(MID(B9,6,1)&amp;"x","0x1x2x3x4x5x6x7x8x9x")),ISNUMBER(FIND(MID(B9,7,1)&amp;"x","0x1x2x3x4x5x6x7x8x9x")),ISNUMBER(FIND(MID(B9,8,1)&amp;"x","0x1x2x3x4x5x6x7x8x9x"))),IF(COUNTIFS(必要枠!$A$8:$A$38,B9)=1,INDEX(必要枠!$B$8:$B$38,MATCH(B9,必要枠!$A$8:$A$38,0)),NA()),NA()))</f>
        <v>46314.5416666667</v>
      </c>
      <c r="E9" s="12" t="n">
        <f aca="false">IF(COUNTA(A9:C9)=0,"",IF(AND(ISTEXT(B9),LEN(B9)=8,EXACT(LEFT(B9,4),"REQ-"),ISNUMBER(FIND(MID(B9,5,1)&amp;"x","0x1x2x3x4x5x6x7x8x9x")),ISNUMBER(FIND(MID(B9,6,1)&amp;"x","0x1x2x3x4x5x6x7x8x9x")),ISNUMBER(FIND(MID(B9,7,1)&amp;"x","0x1x2x3x4x5x6x7x8x9x")),ISNUMBER(FIND(MID(B9,8,1)&amp;"x","0x1x2x3x4x5x6x7x8x9x"))),IF(COUNTIFS(必要枠!$A$8:$A$38,B9)=1,INDEX(必要枠!$C$8:$C$38,MATCH(B9,必要枠!$A$8:$A$38,0)),NA()),NA()))</f>
        <v>46314.7083333333</v>
      </c>
      <c r="F9" s="1" t="n">
        <f aca="false">IF(G9="","",IF(H9&lt;&gt;0,NA(),ROUND((E9-D9)*1440,0)))</f>
        <v>240</v>
      </c>
      <c r="G9" s="1" t="str">
        <f aca="false">IF(COUNTA(A9:C9)=0,"",IF(NOT(AND(ISTEXT(A9),LEN(A9)=8,EXACT(LEFT(A9,4),"ASG-"),ISNUMBER(FIND(MID(A9,5,1)&amp;"x","0x1x2x3x4x5x6x7x8x9x")),ISNUMBER(FIND(MID(A9,6,1)&amp;"x","0x1x2x3x4x5x6x7x8x9x")),ISNUMBER(FIND(MID(A9,7,1)&amp;"x","0x1x2x3x4x5x6x7x8x9x")),ISNUMBER(FIND(MID(A9,8,1)&amp;"x","0x1x2x3x4x5x6x7x8x9x")))),"IDはASG-と半角数字4桁",IF(COUNTIFS($A$8:$A$107,A9)&gt;1,"割当IDが重複",IF(NOT(AND(ISTEXT(B9),LEN(B9)=8,EXACT(LEFT(B9,4),"REQ-"),ISNUMBER(FIND(MID(B9,5,1)&amp;"x","0x1x2x3x4x5x6x7x8x9x")),ISNUMBER(FIND(MID(B9,6,1)&amp;"x","0x1x2x3x4x5x6x7x8x9x")),ISNUMBER(FIND(MID(B9,7,1)&amp;"x","0x1x2x3x4x5x6x7x8x9x")),ISNUMBER(FIND(MID(B9,8,1)&amp;"x","0x1x2x3x4x5x6x7x8x9x")))),"必要枠IDの形式を確認",IF(COUNTIFS(必要枠!$A$8:$A$38,B9)&lt;&gt;1,"必要枠IDが不明・重複",IF(NOT(AND(ISTEXT(C9),LEN(C9)=8,EXACT(LEFT(C9,4),"STF-"),ISNUMBER(FIND(MID(C9,5,1)&amp;"x","0x1x2x3x4x5x6x7x8x9x")),ISNUMBER(FIND(MID(C9,6,1)&amp;"x","0x1x2x3x4x5x6x7x8x9x")),ISNUMBER(FIND(MID(C9,7,1)&amp;"x","0x1x2x3x4x5x6x7x8x9x")),ISNUMBER(FIND(MID(C9,8,1)&amp;"x","0x1x2x3x4x5x6x7x8x9x")))),"担当IDの形式を確認",IF(COUNTIFS($K$8:$K$27,C9)&lt;&gt;1,"担当IDが未登録・重複","確認済み")))))))</f>
        <v>確認済み</v>
      </c>
      <c r="H9" s="1" t="n">
        <f aca="false">IF(G9="","",IF(G9="確認済み",0,1))</f>
        <v>0</v>
      </c>
      <c r="I9" s="1" t="n">
        <f aca="false">IF(G9="","",IF(H9&lt;&gt;0,0,IF(AND(ISNUMBER(D9),ISNUMBER(E9),ISNUMBER(F9),D9=INDEX(必要枠!$B$8:$B$38,MATCH(B9,必要枠!$A$8:$A$38,0)),E9=INDEX(必要枠!$C$8:$C$38,MATCH(B9,必要枠!$A$8:$A$38,0)),F9=ROUND((E9-D9)*1440,0),COUNTIFS($C$8:$C$107,C9,$D$8:$D$107,"&lt;"&amp;E9,$E$8:$E$107,"&gt;"&amp;D9)=1),0,1)))</f>
        <v>0</v>
      </c>
      <c r="J9" s="1"/>
      <c r="K9" s="9" t="s">
        <v>59</v>
      </c>
      <c r="L9" s="1" t="str">
        <f aca="false">IF(COUNTA(K9)=0,"",IF(NOT(AND(ISTEXT(K9),LEN(K9)=8,EXACT(LEFT(K9,4),"STF-"),ISNUMBER(FIND(MID(K9,5,1)&amp;"x","0x1x2x3x4x5x6x7x8x9x")),ISNUMBER(FIND(MID(K9,6,1)&amp;"x","0x1x2x3x4x5x6x7x8x9x")),ISNUMBER(FIND(MID(K9,7,1)&amp;"x","0x1x2x3x4x5x6x7x8x9x")),ISNUMBER(FIND(MID(K9,8,1)&amp;"x","0x1x2x3x4x5x6x7x8x9x")))),"IDはSTF-と半角数字4桁",IF(COUNTIFS($K$8:$K$27,K9)&gt;1,"登録担当IDが重複","確認済み")))</f>
        <v>確認済み</v>
      </c>
      <c r="M9" s="1" t="n">
        <f aca="false">IF(L9="","",IF(L9="確認済み",0,1))</f>
        <v>0</v>
      </c>
    </row>
    <row r="10" customFormat="false" ht="32" hidden="false" customHeight="true" outlineLevel="0" collapsed="false">
      <c r="A10" s="9" t="s">
        <v>60</v>
      </c>
      <c r="B10" s="9" t="s">
        <v>29</v>
      </c>
      <c r="C10" s="9" t="s">
        <v>59</v>
      </c>
      <c r="D10" s="12" t="n">
        <f aca="false">IF(COUNTA(A10:C10)=0,"",IF(AND(ISTEXT(B10),LEN(B10)=8,EXACT(LEFT(B10,4),"REQ-"),ISNUMBER(FIND(MID(B10,5,1)&amp;"x","0x1x2x3x4x5x6x7x8x9x")),ISNUMBER(FIND(MID(B10,6,1)&amp;"x","0x1x2x3x4x5x6x7x8x9x")),ISNUMBER(FIND(MID(B10,7,1)&amp;"x","0x1x2x3x4x5x6x7x8x9x")),ISNUMBER(FIND(MID(B10,8,1)&amp;"x","0x1x2x3x4x5x6x7x8x9x"))),IF(COUNTIFS(必要枠!$A$8:$A$38,B10)=1,INDEX(必要枠!$B$8:$B$38,MATCH(B10,必要枠!$A$8:$A$38,0)),NA()),NA()))</f>
        <v>46314.5416666667</v>
      </c>
      <c r="E10" s="12" t="n">
        <f aca="false">IF(COUNTA(A10:C10)=0,"",IF(AND(ISTEXT(B10),LEN(B10)=8,EXACT(LEFT(B10,4),"REQ-"),ISNUMBER(FIND(MID(B10,5,1)&amp;"x","0x1x2x3x4x5x6x7x8x9x")),ISNUMBER(FIND(MID(B10,6,1)&amp;"x","0x1x2x3x4x5x6x7x8x9x")),ISNUMBER(FIND(MID(B10,7,1)&amp;"x","0x1x2x3x4x5x6x7x8x9x")),ISNUMBER(FIND(MID(B10,8,1)&amp;"x","0x1x2x3x4x5x6x7x8x9x"))),IF(COUNTIFS(必要枠!$A$8:$A$38,B10)=1,INDEX(必要枠!$C$8:$C$38,MATCH(B10,必要枠!$A$8:$A$38,0)),NA()),NA()))</f>
        <v>46314.7083333333</v>
      </c>
      <c r="F10" s="1" t="n">
        <f aca="false">IF(G10="","",IF(H10&lt;&gt;0,NA(),ROUND((E10-D10)*1440,0)))</f>
        <v>240</v>
      </c>
      <c r="G10" s="1" t="str">
        <f aca="false">IF(COUNTA(A10:C10)=0,"",IF(NOT(AND(ISTEXT(A10),LEN(A10)=8,EXACT(LEFT(A10,4),"ASG-"),ISNUMBER(FIND(MID(A10,5,1)&amp;"x","0x1x2x3x4x5x6x7x8x9x")),ISNUMBER(FIND(MID(A10,6,1)&amp;"x","0x1x2x3x4x5x6x7x8x9x")),ISNUMBER(FIND(MID(A10,7,1)&amp;"x","0x1x2x3x4x5x6x7x8x9x")),ISNUMBER(FIND(MID(A10,8,1)&amp;"x","0x1x2x3x4x5x6x7x8x9x")))),"IDはASG-と半角数字4桁",IF(COUNTIFS($A$8:$A$107,A10)&gt;1,"割当IDが重複",IF(NOT(AND(ISTEXT(B10),LEN(B10)=8,EXACT(LEFT(B10,4),"REQ-"),ISNUMBER(FIND(MID(B10,5,1)&amp;"x","0x1x2x3x4x5x6x7x8x9x")),ISNUMBER(FIND(MID(B10,6,1)&amp;"x","0x1x2x3x4x5x6x7x8x9x")),ISNUMBER(FIND(MID(B10,7,1)&amp;"x","0x1x2x3x4x5x6x7x8x9x")),ISNUMBER(FIND(MID(B10,8,1)&amp;"x","0x1x2x3x4x5x6x7x8x9x")))),"必要枠IDの形式を確認",IF(COUNTIFS(必要枠!$A$8:$A$38,B10)&lt;&gt;1,"必要枠IDが不明・重複",IF(NOT(AND(ISTEXT(C10),LEN(C10)=8,EXACT(LEFT(C10,4),"STF-"),ISNUMBER(FIND(MID(C10,5,1)&amp;"x","0x1x2x3x4x5x6x7x8x9x")),ISNUMBER(FIND(MID(C10,6,1)&amp;"x","0x1x2x3x4x5x6x7x8x9x")),ISNUMBER(FIND(MID(C10,7,1)&amp;"x","0x1x2x3x4x5x6x7x8x9x")),ISNUMBER(FIND(MID(C10,8,1)&amp;"x","0x1x2x3x4x5x6x7x8x9x")))),"担当IDの形式を確認",IF(COUNTIFS($K$8:$K$27,C10)&lt;&gt;1,"担当IDが未登録・重複","確認済み")))))))</f>
        <v>確認済み</v>
      </c>
      <c r="H10" s="1" t="n">
        <f aca="false">IF(G10="","",IF(G10="確認済み",0,1))</f>
        <v>0</v>
      </c>
      <c r="I10" s="1" t="n">
        <f aca="false">IF(G10="","",IF(H10&lt;&gt;0,0,IF(AND(ISNUMBER(D10),ISNUMBER(E10),ISNUMBER(F10),D10=INDEX(必要枠!$B$8:$B$38,MATCH(B10,必要枠!$A$8:$A$38,0)),E10=INDEX(必要枠!$C$8:$C$38,MATCH(B10,必要枠!$A$8:$A$38,0)),F10=ROUND((E10-D10)*1440,0),COUNTIFS($C$8:$C$107,C10,$D$8:$D$107,"&lt;"&amp;E10,$E$8:$E$107,"&gt;"&amp;D10)=1),0,1)))</f>
        <v>0</v>
      </c>
      <c r="J10" s="1"/>
      <c r="K10" s="9" t="s">
        <v>61</v>
      </c>
      <c r="L10" s="1" t="str">
        <f aca="false">IF(COUNTA(K10)=0,"",IF(NOT(AND(ISTEXT(K10),LEN(K10)=8,EXACT(LEFT(K10,4),"STF-"),ISNUMBER(FIND(MID(K10,5,1)&amp;"x","0x1x2x3x4x5x6x7x8x9x")),ISNUMBER(FIND(MID(K10,6,1)&amp;"x","0x1x2x3x4x5x6x7x8x9x")),ISNUMBER(FIND(MID(K10,7,1)&amp;"x","0x1x2x3x4x5x6x7x8x9x")),ISNUMBER(FIND(MID(K10,8,1)&amp;"x","0x1x2x3x4x5x6x7x8x9x")))),"IDはSTF-と半角数字4桁",IF(COUNTIFS($K$8:$K$27,K10)&gt;1,"登録担当IDが重複","確認済み")))</f>
        <v>確認済み</v>
      </c>
      <c r="M10" s="1" t="n">
        <f aca="false">IF(L10="","",IF(L10="確認済み",0,1))</f>
        <v>0</v>
      </c>
    </row>
    <row r="11" customFormat="false" ht="32" hidden="false" customHeight="true" outlineLevel="0" collapsed="false">
      <c r="A11" s="9" t="s">
        <v>62</v>
      </c>
      <c r="B11" s="9" t="s">
        <v>30</v>
      </c>
      <c r="C11" s="9" t="s">
        <v>59</v>
      </c>
      <c r="D11" s="12" t="n">
        <f aca="false">IF(COUNTA(A11:C11)=0,"",IF(AND(ISTEXT(B11),LEN(B11)=8,EXACT(LEFT(B11,4),"REQ-"),ISNUMBER(FIND(MID(B11,5,1)&amp;"x","0x1x2x3x4x5x6x7x8x9x")),ISNUMBER(FIND(MID(B11,6,1)&amp;"x","0x1x2x3x4x5x6x7x8x9x")),ISNUMBER(FIND(MID(B11,7,1)&amp;"x","0x1x2x3x4x5x6x7x8x9x")),ISNUMBER(FIND(MID(B11,8,1)&amp;"x","0x1x2x3x4x5x6x7x8x9x"))),IF(COUNTIFS(必要枠!$A$8:$A$38,B11)=1,INDEX(必要枠!$B$8:$B$38,MATCH(B11,必要枠!$A$8:$A$38,0)),NA()),NA()))</f>
        <v>46315.375</v>
      </c>
      <c r="E11" s="12" t="n">
        <f aca="false">IF(COUNTA(A11:C11)=0,"",IF(AND(ISTEXT(B11),LEN(B11)=8,EXACT(LEFT(B11,4),"REQ-"),ISNUMBER(FIND(MID(B11,5,1)&amp;"x","0x1x2x3x4x5x6x7x8x9x")),ISNUMBER(FIND(MID(B11,6,1)&amp;"x","0x1x2x3x4x5x6x7x8x9x")),ISNUMBER(FIND(MID(B11,7,1)&amp;"x","0x1x2x3x4x5x6x7x8x9x")),ISNUMBER(FIND(MID(B11,8,1)&amp;"x","0x1x2x3x4x5x6x7x8x9x"))),IF(COUNTIFS(必要枠!$A$8:$A$38,B11)=1,INDEX(必要枠!$C$8:$C$38,MATCH(B11,必要枠!$A$8:$A$38,0)),NA()),NA()))</f>
        <v>46315.5</v>
      </c>
      <c r="F11" s="1" t="n">
        <f aca="false">IF(G11="","",IF(H11&lt;&gt;0,NA(),ROUND((E11-D11)*1440,0)))</f>
        <v>180</v>
      </c>
      <c r="G11" s="1" t="str">
        <f aca="false">IF(COUNTA(A11:C11)=0,"",IF(NOT(AND(ISTEXT(A11),LEN(A11)=8,EXACT(LEFT(A11,4),"ASG-"),ISNUMBER(FIND(MID(A11,5,1)&amp;"x","0x1x2x3x4x5x6x7x8x9x")),ISNUMBER(FIND(MID(A11,6,1)&amp;"x","0x1x2x3x4x5x6x7x8x9x")),ISNUMBER(FIND(MID(A11,7,1)&amp;"x","0x1x2x3x4x5x6x7x8x9x")),ISNUMBER(FIND(MID(A11,8,1)&amp;"x","0x1x2x3x4x5x6x7x8x9x")))),"IDはASG-と半角数字4桁",IF(COUNTIFS($A$8:$A$107,A11)&gt;1,"割当IDが重複",IF(NOT(AND(ISTEXT(B11),LEN(B11)=8,EXACT(LEFT(B11,4),"REQ-"),ISNUMBER(FIND(MID(B11,5,1)&amp;"x","0x1x2x3x4x5x6x7x8x9x")),ISNUMBER(FIND(MID(B11,6,1)&amp;"x","0x1x2x3x4x5x6x7x8x9x")),ISNUMBER(FIND(MID(B11,7,1)&amp;"x","0x1x2x3x4x5x6x7x8x9x")),ISNUMBER(FIND(MID(B11,8,1)&amp;"x","0x1x2x3x4x5x6x7x8x9x")))),"必要枠IDの形式を確認",IF(COUNTIFS(必要枠!$A$8:$A$38,B11)&lt;&gt;1,"必要枠IDが不明・重複",IF(NOT(AND(ISTEXT(C11),LEN(C11)=8,EXACT(LEFT(C11,4),"STF-"),ISNUMBER(FIND(MID(C11,5,1)&amp;"x","0x1x2x3x4x5x6x7x8x9x")),ISNUMBER(FIND(MID(C11,6,1)&amp;"x","0x1x2x3x4x5x6x7x8x9x")),ISNUMBER(FIND(MID(C11,7,1)&amp;"x","0x1x2x3x4x5x6x7x8x9x")),ISNUMBER(FIND(MID(C11,8,1)&amp;"x","0x1x2x3x4x5x6x7x8x9x")))),"担当IDの形式を確認",IF(COUNTIFS($K$8:$K$27,C11)&lt;&gt;1,"担当IDが未登録・重複","確認済み")))))))</f>
        <v>確認済み</v>
      </c>
      <c r="H11" s="1" t="n">
        <f aca="false">IF(G11="","",IF(G11="確認済み",0,1))</f>
        <v>0</v>
      </c>
      <c r="I11" s="1" t="n">
        <f aca="false">IF(G11="","",IF(H11&lt;&gt;0,0,IF(AND(ISNUMBER(D11),ISNUMBER(E11),ISNUMBER(F11),D11=INDEX(必要枠!$B$8:$B$38,MATCH(B11,必要枠!$A$8:$A$38,0)),E11=INDEX(必要枠!$C$8:$C$38,MATCH(B11,必要枠!$A$8:$A$38,0)),F11=ROUND((E11-D11)*1440,0),COUNTIFS($C$8:$C$107,C11,$D$8:$D$107,"&lt;"&amp;E11,$E$8:$E$107,"&gt;"&amp;D11)=1),0,1)))</f>
        <v>0</v>
      </c>
      <c r="J11" s="1"/>
      <c r="K11" s="9"/>
      <c r="L11" s="1" t="str">
        <f aca="false">IF(COUNTA(K11)=0,"",IF(NOT(AND(ISTEXT(K11),LEN(K11)=8,EXACT(LEFT(K11,4),"STF-"),ISNUMBER(FIND(MID(K11,5,1)&amp;"x","0x1x2x3x4x5x6x7x8x9x")),ISNUMBER(FIND(MID(K11,6,1)&amp;"x","0x1x2x3x4x5x6x7x8x9x")),ISNUMBER(FIND(MID(K11,7,1)&amp;"x","0x1x2x3x4x5x6x7x8x9x")),ISNUMBER(FIND(MID(K11,8,1)&amp;"x","0x1x2x3x4x5x6x7x8x9x")))),"IDはSTF-と半角数字4桁",IF(COUNTIFS($K$8:$K$27,K11)&gt;1,"登録担当IDが重複","確認済み")))</f>
        <v/>
      </c>
      <c r="M11" s="1" t="str">
        <f aca="false">IF(L11="","",IF(L11="確認済み",0,1))</f>
        <v/>
      </c>
    </row>
    <row r="12" customFormat="false" ht="32" hidden="false" customHeight="true" outlineLevel="0" collapsed="false">
      <c r="A12" s="9" t="s">
        <v>63</v>
      </c>
      <c r="B12" s="9" t="s">
        <v>30</v>
      </c>
      <c r="C12" s="9" t="s">
        <v>61</v>
      </c>
      <c r="D12" s="12" t="n">
        <f aca="false">IF(COUNTA(A12:C12)=0,"",IF(AND(ISTEXT(B12),LEN(B12)=8,EXACT(LEFT(B12,4),"REQ-"),ISNUMBER(FIND(MID(B12,5,1)&amp;"x","0x1x2x3x4x5x6x7x8x9x")),ISNUMBER(FIND(MID(B12,6,1)&amp;"x","0x1x2x3x4x5x6x7x8x9x")),ISNUMBER(FIND(MID(B12,7,1)&amp;"x","0x1x2x3x4x5x6x7x8x9x")),ISNUMBER(FIND(MID(B12,8,1)&amp;"x","0x1x2x3x4x5x6x7x8x9x"))),IF(COUNTIFS(必要枠!$A$8:$A$38,B12)=1,INDEX(必要枠!$B$8:$B$38,MATCH(B12,必要枠!$A$8:$A$38,0)),NA()),NA()))</f>
        <v>46315.375</v>
      </c>
      <c r="E12" s="12" t="n">
        <f aca="false">IF(COUNTA(A12:C12)=0,"",IF(AND(ISTEXT(B12),LEN(B12)=8,EXACT(LEFT(B12,4),"REQ-"),ISNUMBER(FIND(MID(B12,5,1)&amp;"x","0x1x2x3x4x5x6x7x8x9x")),ISNUMBER(FIND(MID(B12,6,1)&amp;"x","0x1x2x3x4x5x6x7x8x9x")),ISNUMBER(FIND(MID(B12,7,1)&amp;"x","0x1x2x3x4x5x6x7x8x9x")),ISNUMBER(FIND(MID(B12,8,1)&amp;"x","0x1x2x3x4x5x6x7x8x9x"))),IF(COUNTIFS(必要枠!$A$8:$A$38,B12)=1,INDEX(必要枠!$C$8:$C$38,MATCH(B12,必要枠!$A$8:$A$38,0)),NA()),NA()))</f>
        <v>46315.5</v>
      </c>
      <c r="F12" s="1" t="n">
        <f aca="false">IF(G12="","",IF(H12&lt;&gt;0,NA(),ROUND((E12-D12)*1440,0)))</f>
        <v>180</v>
      </c>
      <c r="G12" s="1" t="str">
        <f aca="false">IF(COUNTA(A12:C12)=0,"",IF(NOT(AND(ISTEXT(A12),LEN(A12)=8,EXACT(LEFT(A12,4),"ASG-"),ISNUMBER(FIND(MID(A12,5,1)&amp;"x","0x1x2x3x4x5x6x7x8x9x")),ISNUMBER(FIND(MID(A12,6,1)&amp;"x","0x1x2x3x4x5x6x7x8x9x")),ISNUMBER(FIND(MID(A12,7,1)&amp;"x","0x1x2x3x4x5x6x7x8x9x")),ISNUMBER(FIND(MID(A12,8,1)&amp;"x","0x1x2x3x4x5x6x7x8x9x")))),"IDはASG-と半角数字4桁",IF(COUNTIFS($A$8:$A$107,A12)&gt;1,"割当IDが重複",IF(NOT(AND(ISTEXT(B12),LEN(B12)=8,EXACT(LEFT(B12,4),"REQ-"),ISNUMBER(FIND(MID(B12,5,1)&amp;"x","0x1x2x3x4x5x6x7x8x9x")),ISNUMBER(FIND(MID(B12,6,1)&amp;"x","0x1x2x3x4x5x6x7x8x9x")),ISNUMBER(FIND(MID(B12,7,1)&amp;"x","0x1x2x3x4x5x6x7x8x9x")),ISNUMBER(FIND(MID(B12,8,1)&amp;"x","0x1x2x3x4x5x6x7x8x9x")))),"必要枠IDの形式を確認",IF(COUNTIFS(必要枠!$A$8:$A$38,B12)&lt;&gt;1,"必要枠IDが不明・重複",IF(NOT(AND(ISTEXT(C12),LEN(C12)=8,EXACT(LEFT(C12,4),"STF-"),ISNUMBER(FIND(MID(C12,5,1)&amp;"x","0x1x2x3x4x5x6x7x8x9x")),ISNUMBER(FIND(MID(C12,6,1)&amp;"x","0x1x2x3x4x5x6x7x8x9x")),ISNUMBER(FIND(MID(C12,7,1)&amp;"x","0x1x2x3x4x5x6x7x8x9x")),ISNUMBER(FIND(MID(C12,8,1)&amp;"x","0x1x2x3x4x5x6x7x8x9x")))),"担当IDの形式を確認",IF(COUNTIFS($K$8:$K$27,C12)&lt;&gt;1,"担当IDが未登録・重複","確認済み")))))))</f>
        <v>確認済み</v>
      </c>
      <c r="H12" s="1" t="n">
        <f aca="false">IF(G12="","",IF(G12="確認済み",0,1))</f>
        <v>0</v>
      </c>
      <c r="I12" s="1" t="n">
        <f aca="false">IF(G12="","",IF(H12&lt;&gt;0,0,IF(AND(ISNUMBER(D12),ISNUMBER(E12),ISNUMBER(F12),D12=INDEX(必要枠!$B$8:$B$38,MATCH(B12,必要枠!$A$8:$A$38,0)),E12=INDEX(必要枠!$C$8:$C$38,MATCH(B12,必要枠!$A$8:$A$38,0)),F12=ROUND((E12-D12)*1440,0),COUNTIFS($C$8:$C$107,C12,$D$8:$D$107,"&lt;"&amp;E12,$E$8:$E$107,"&gt;"&amp;D12)=1),0,1)))</f>
        <v>0</v>
      </c>
      <c r="J12" s="1"/>
      <c r="K12" s="9"/>
      <c r="L12" s="1" t="str">
        <f aca="false">IF(COUNTA(K12)=0,"",IF(NOT(AND(ISTEXT(K12),LEN(K12)=8,EXACT(LEFT(K12,4),"STF-"),ISNUMBER(FIND(MID(K12,5,1)&amp;"x","0x1x2x3x4x5x6x7x8x9x")),ISNUMBER(FIND(MID(K12,6,1)&amp;"x","0x1x2x3x4x5x6x7x8x9x")),ISNUMBER(FIND(MID(K12,7,1)&amp;"x","0x1x2x3x4x5x6x7x8x9x")),ISNUMBER(FIND(MID(K12,8,1)&amp;"x","0x1x2x3x4x5x6x7x8x9x")))),"IDはSTF-と半角数字4桁",IF(COUNTIFS($K$8:$K$27,K12)&gt;1,"登録担当IDが重複","確認済み")))</f>
        <v/>
      </c>
      <c r="M12" s="1" t="str">
        <f aca="false">IF(L12="","",IF(L12="確認済み",0,1))</f>
        <v/>
      </c>
    </row>
    <row r="13" customFormat="false" ht="32" hidden="false" customHeight="true" outlineLevel="0" collapsed="false">
      <c r="A13" s="9"/>
      <c r="B13" s="9"/>
      <c r="C13" s="9"/>
      <c r="D13" s="12" t="str">
        <f aca="false">IF(COUNTA(A13:C13)=0,"",IF(AND(ISTEXT(B13),LEN(B13)=8,EXACT(LEFT(B13,4),"REQ-"),ISNUMBER(FIND(MID(B13,5,1)&amp;"x","0x1x2x3x4x5x6x7x8x9x")),ISNUMBER(FIND(MID(B13,6,1)&amp;"x","0x1x2x3x4x5x6x7x8x9x")),ISNUMBER(FIND(MID(B13,7,1)&amp;"x","0x1x2x3x4x5x6x7x8x9x")),ISNUMBER(FIND(MID(B13,8,1)&amp;"x","0x1x2x3x4x5x6x7x8x9x"))),IF(COUNTIFS(必要枠!$A$8:$A$38,B13)=1,INDEX(必要枠!$B$8:$B$38,MATCH(B13,必要枠!$A$8:$A$38,0)),NA()),NA()))</f>
        <v/>
      </c>
      <c r="E13" s="12" t="str">
        <f aca="false">IF(COUNTA(A13:C13)=0,"",IF(AND(ISTEXT(B13),LEN(B13)=8,EXACT(LEFT(B13,4),"REQ-"),ISNUMBER(FIND(MID(B13,5,1)&amp;"x","0x1x2x3x4x5x6x7x8x9x")),ISNUMBER(FIND(MID(B13,6,1)&amp;"x","0x1x2x3x4x5x6x7x8x9x")),ISNUMBER(FIND(MID(B13,7,1)&amp;"x","0x1x2x3x4x5x6x7x8x9x")),ISNUMBER(FIND(MID(B13,8,1)&amp;"x","0x1x2x3x4x5x6x7x8x9x"))),IF(COUNTIFS(必要枠!$A$8:$A$38,B13)=1,INDEX(必要枠!$C$8:$C$38,MATCH(B13,必要枠!$A$8:$A$38,0)),NA()),NA()))</f>
        <v/>
      </c>
      <c r="F13" s="1" t="str">
        <f aca="false">IF(G13="","",IF(H13&lt;&gt;0,NA(),ROUND((E13-D13)*1440,0)))</f>
        <v/>
      </c>
      <c r="G13" s="1" t="str">
        <f aca="false">IF(COUNTA(A13:C13)=0,"",IF(NOT(AND(ISTEXT(A13),LEN(A13)=8,EXACT(LEFT(A13,4),"ASG-"),ISNUMBER(FIND(MID(A13,5,1)&amp;"x","0x1x2x3x4x5x6x7x8x9x")),ISNUMBER(FIND(MID(A13,6,1)&amp;"x","0x1x2x3x4x5x6x7x8x9x")),ISNUMBER(FIND(MID(A13,7,1)&amp;"x","0x1x2x3x4x5x6x7x8x9x")),ISNUMBER(FIND(MID(A13,8,1)&amp;"x","0x1x2x3x4x5x6x7x8x9x")))),"IDはASG-と半角数字4桁",IF(COUNTIFS($A$8:$A$107,A13)&gt;1,"割当IDが重複",IF(NOT(AND(ISTEXT(B13),LEN(B13)=8,EXACT(LEFT(B13,4),"REQ-"),ISNUMBER(FIND(MID(B13,5,1)&amp;"x","0x1x2x3x4x5x6x7x8x9x")),ISNUMBER(FIND(MID(B13,6,1)&amp;"x","0x1x2x3x4x5x6x7x8x9x")),ISNUMBER(FIND(MID(B13,7,1)&amp;"x","0x1x2x3x4x5x6x7x8x9x")),ISNUMBER(FIND(MID(B13,8,1)&amp;"x","0x1x2x3x4x5x6x7x8x9x")))),"必要枠IDの形式を確認",IF(COUNTIFS(必要枠!$A$8:$A$38,B13)&lt;&gt;1,"必要枠IDが不明・重複",IF(NOT(AND(ISTEXT(C13),LEN(C13)=8,EXACT(LEFT(C13,4),"STF-"),ISNUMBER(FIND(MID(C13,5,1)&amp;"x","0x1x2x3x4x5x6x7x8x9x")),ISNUMBER(FIND(MID(C13,6,1)&amp;"x","0x1x2x3x4x5x6x7x8x9x")),ISNUMBER(FIND(MID(C13,7,1)&amp;"x","0x1x2x3x4x5x6x7x8x9x")),ISNUMBER(FIND(MID(C13,8,1)&amp;"x","0x1x2x3x4x5x6x7x8x9x")))),"担当IDの形式を確認",IF(COUNTIFS($K$8:$K$27,C13)&lt;&gt;1,"担当IDが未登録・重複","確認済み")))))))</f>
        <v/>
      </c>
      <c r="H13" s="1" t="str">
        <f aca="false">IF(G13="","",IF(G13="確認済み",0,1))</f>
        <v/>
      </c>
      <c r="I13" s="1" t="str">
        <f aca="false">IF(G13="","",IF(H13&lt;&gt;0,0,IF(AND(ISNUMBER(D13),ISNUMBER(E13),ISNUMBER(F13),D13=INDEX(必要枠!$B$8:$B$38,MATCH(B13,必要枠!$A$8:$A$38,0)),E13=INDEX(必要枠!$C$8:$C$38,MATCH(B13,必要枠!$A$8:$A$38,0)),F13=ROUND((E13-D13)*1440,0),COUNTIFS($C$8:$C$107,C13,$D$8:$D$107,"&lt;"&amp;E13,$E$8:$E$107,"&gt;"&amp;D13)=1),0,1)))</f>
        <v/>
      </c>
      <c r="J13" s="1"/>
      <c r="K13" s="9"/>
      <c r="L13" s="1" t="str">
        <f aca="false">IF(COUNTA(K13)=0,"",IF(NOT(AND(ISTEXT(K13),LEN(K13)=8,EXACT(LEFT(K13,4),"STF-"),ISNUMBER(FIND(MID(K13,5,1)&amp;"x","0x1x2x3x4x5x6x7x8x9x")),ISNUMBER(FIND(MID(K13,6,1)&amp;"x","0x1x2x3x4x5x6x7x8x9x")),ISNUMBER(FIND(MID(K13,7,1)&amp;"x","0x1x2x3x4x5x6x7x8x9x")),ISNUMBER(FIND(MID(K13,8,1)&amp;"x","0x1x2x3x4x5x6x7x8x9x")))),"IDはSTF-と半角数字4桁",IF(COUNTIFS($K$8:$K$27,K13)&gt;1,"登録担当IDが重複","確認済み")))</f>
        <v/>
      </c>
      <c r="M13" s="1" t="str">
        <f aca="false">IF(L13="","",IF(L13="確認済み",0,1))</f>
        <v/>
      </c>
    </row>
    <row r="14" customFormat="false" ht="32" hidden="false" customHeight="true" outlineLevel="0" collapsed="false">
      <c r="A14" s="9"/>
      <c r="B14" s="9"/>
      <c r="C14" s="9"/>
      <c r="D14" s="12" t="str">
        <f aca="false">IF(COUNTA(A14:C14)=0,"",IF(AND(ISTEXT(B14),LEN(B14)=8,EXACT(LEFT(B14,4),"REQ-"),ISNUMBER(FIND(MID(B14,5,1)&amp;"x","0x1x2x3x4x5x6x7x8x9x")),ISNUMBER(FIND(MID(B14,6,1)&amp;"x","0x1x2x3x4x5x6x7x8x9x")),ISNUMBER(FIND(MID(B14,7,1)&amp;"x","0x1x2x3x4x5x6x7x8x9x")),ISNUMBER(FIND(MID(B14,8,1)&amp;"x","0x1x2x3x4x5x6x7x8x9x"))),IF(COUNTIFS(必要枠!$A$8:$A$38,B14)=1,INDEX(必要枠!$B$8:$B$38,MATCH(B14,必要枠!$A$8:$A$38,0)),NA()),NA()))</f>
        <v/>
      </c>
      <c r="E14" s="12" t="str">
        <f aca="false">IF(COUNTA(A14:C14)=0,"",IF(AND(ISTEXT(B14),LEN(B14)=8,EXACT(LEFT(B14,4),"REQ-"),ISNUMBER(FIND(MID(B14,5,1)&amp;"x","0x1x2x3x4x5x6x7x8x9x")),ISNUMBER(FIND(MID(B14,6,1)&amp;"x","0x1x2x3x4x5x6x7x8x9x")),ISNUMBER(FIND(MID(B14,7,1)&amp;"x","0x1x2x3x4x5x6x7x8x9x")),ISNUMBER(FIND(MID(B14,8,1)&amp;"x","0x1x2x3x4x5x6x7x8x9x"))),IF(COUNTIFS(必要枠!$A$8:$A$38,B14)=1,INDEX(必要枠!$C$8:$C$38,MATCH(B14,必要枠!$A$8:$A$38,0)),NA()),NA()))</f>
        <v/>
      </c>
      <c r="F14" s="1" t="str">
        <f aca="false">IF(G14="","",IF(H14&lt;&gt;0,NA(),ROUND((E14-D14)*1440,0)))</f>
        <v/>
      </c>
      <c r="G14" s="1" t="str">
        <f aca="false">IF(COUNTA(A14:C14)=0,"",IF(NOT(AND(ISTEXT(A14),LEN(A14)=8,EXACT(LEFT(A14,4),"ASG-"),ISNUMBER(FIND(MID(A14,5,1)&amp;"x","0x1x2x3x4x5x6x7x8x9x")),ISNUMBER(FIND(MID(A14,6,1)&amp;"x","0x1x2x3x4x5x6x7x8x9x")),ISNUMBER(FIND(MID(A14,7,1)&amp;"x","0x1x2x3x4x5x6x7x8x9x")),ISNUMBER(FIND(MID(A14,8,1)&amp;"x","0x1x2x3x4x5x6x7x8x9x")))),"IDはASG-と半角数字4桁",IF(COUNTIFS($A$8:$A$107,A14)&gt;1,"割当IDが重複",IF(NOT(AND(ISTEXT(B14),LEN(B14)=8,EXACT(LEFT(B14,4),"REQ-"),ISNUMBER(FIND(MID(B14,5,1)&amp;"x","0x1x2x3x4x5x6x7x8x9x")),ISNUMBER(FIND(MID(B14,6,1)&amp;"x","0x1x2x3x4x5x6x7x8x9x")),ISNUMBER(FIND(MID(B14,7,1)&amp;"x","0x1x2x3x4x5x6x7x8x9x")),ISNUMBER(FIND(MID(B14,8,1)&amp;"x","0x1x2x3x4x5x6x7x8x9x")))),"必要枠IDの形式を確認",IF(COUNTIFS(必要枠!$A$8:$A$38,B14)&lt;&gt;1,"必要枠IDが不明・重複",IF(NOT(AND(ISTEXT(C14),LEN(C14)=8,EXACT(LEFT(C14,4),"STF-"),ISNUMBER(FIND(MID(C14,5,1)&amp;"x","0x1x2x3x4x5x6x7x8x9x")),ISNUMBER(FIND(MID(C14,6,1)&amp;"x","0x1x2x3x4x5x6x7x8x9x")),ISNUMBER(FIND(MID(C14,7,1)&amp;"x","0x1x2x3x4x5x6x7x8x9x")),ISNUMBER(FIND(MID(C14,8,1)&amp;"x","0x1x2x3x4x5x6x7x8x9x")))),"担当IDの形式を確認",IF(COUNTIFS($K$8:$K$27,C14)&lt;&gt;1,"担当IDが未登録・重複","確認済み")))))))</f>
        <v/>
      </c>
      <c r="H14" s="1" t="str">
        <f aca="false">IF(G14="","",IF(G14="確認済み",0,1))</f>
        <v/>
      </c>
      <c r="I14" s="1" t="str">
        <f aca="false">IF(G14="","",IF(H14&lt;&gt;0,0,IF(AND(ISNUMBER(D14),ISNUMBER(E14),ISNUMBER(F14),D14=INDEX(必要枠!$B$8:$B$38,MATCH(B14,必要枠!$A$8:$A$38,0)),E14=INDEX(必要枠!$C$8:$C$38,MATCH(B14,必要枠!$A$8:$A$38,0)),F14=ROUND((E14-D14)*1440,0),COUNTIFS($C$8:$C$107,C14,$D$8:$D$107,"&lt;"&amp;E14,$E$8:$E$107,"&gt;"&amp;D14)=1),0,1)))</f>
        <v/>
      </c>
      <c r="J14" s="1"/>
      <c r="K14" s="9"/>
      <c r="L14" s="1" t="str">
        <f aca="false">IF(COUNTA(K14)=0,"",IF(NOT(AND(ISTEXT(K14),LEN(K14)=8,EXACT(LEFT(K14,4),"STF-"),ISNUMBER(FIND(MID(K14,5,1)&amp;"x","0x1x2x3x4x5x6x7x8x9x")),ISNUMBER(FIND(MID(K14,6,1)&amp;"x","0x1x2x3x4x5x6x7x8x9x")),ISNUMBER(FIND(MID(K14,7,1)&amp;"x","0x1x2x3x4x5x6x7x8x9x")),ISNUMBER(FIND(MID(K14,8,1)&amp;"x","0x1x2x3x4x5x6x7x8x9x")))),"IDはSTF-と半角数字4桁",IF(COUNTIFS($K$8:$K$27,K14)&gt;1,"登録担当IDが重複","確認済み")))</f>
        <v/>
      </c>
      <c r="M14" s="1" t="str">
        <f aca="false">IF(L14="","",IF(L14="確認済み",0,1))</f>
        <v/>
      </c>
    </row>
    <row r="15" customFormat="false" ht="32" hidden="false" customHeight="true" outlineLevel="0" collapsed="false">
      <c r="A15" s="9"/>
      <c r="B15" s="9"/>
      <c r="C15" s="9"/>
      <c r="D15" s="12" t="str">
        <f aca="false">IF(COUNTA(A15:C15)=0,"",IF(AND(ISTEXT(B15),LEN(B15)=8,EXACT(LEFT(B15,4),"REQ-"),ISNUMBER(FIND(MID(B15,5,1)&amp;"x","0x1x2x3x4x5x6x7x8x9x")),ISNUMBER(FIND(MID(B15,6,1)&amp;"x","0x1x2x3x4x5x6x7x8x9x")),ISNUMBER(FIND(MID(B15,7,1)&amp;"x","0x1x2x3x4x5x6x7x8x9x")),ISNUMBER(FIND(MID(B15,8,1)&amp;"x","0x1x2x3x4x5x6x7x8x9x"))),IF(COUNTIFS(必要枠!$A$8:$A$38,B15)=1,INDEX(必要枠!$B$8:$B$38,MATCH(B15,必要枠!$A$8:$A$38,0)),NA()),NA()))</f>
        <v/>
      </c>
      <c r="E15" s="12" t="str">
        <f aca="false">IF(COUNTA(A15:C15)=0,"",IF(AND(ISTEXT(B15),LEN(B15)=8,EXACT(LEFT(B15,4),"REQ-"),ISNUMBER(FIND(MID(B15,5,1)&amp;"x","0x1x2x3x4x5x6x7x8x9x")),ISNUMBER(FIND(MID(B15,6,1)&amp;"x","0x1x2x3x4x5x6x7x8x9x")),ISNUMBER(FIND(MID(B15,7,1)&amp;"x","0x1x2x3x4x5x6x7x8x9x")),ISNUMBER(FIND(MID(B15,8,1)&amp;"x","0x1x2x3x4x5x6x7x8x9x"))),IF(COUNTIFS(必要枠!$A$8:$A$38,B15)=1,INDEX(必要枠!$C$8:$C$38,MATCH(B15,必要枠!$A$8:$A$38,0)),NA()),NA()))</f>
        <v/>
      </c>
      <c r="F15" s="1" t="str">
        <f aca="false">IF(G15="","",IF(H15&lt;&gt;0,NA(),ROUND((E15-D15)*1440,0)))</f>
        <v/>
      </c>
      <c r="G15" s="1" t="str">
        <f aca="false">IF(COUNTA(A15:C15)=0,"",IF(NOT(AND(ISTEXT(A15),LEN(A15)=8,EXACT(LEFT(A15,4),"ASG-"),ISNUMBER(FIND(MID(A15,5,1)&amp;"x","0x1x2x3x4x5x6x7x8x9x")),ISNUMBER(FIND(MID(A15,6,1)&amp;"x","0x1x2x3x4x5x6x7x8x9x")),ISNUMBER(FIND(MID(A15,7,1)&amp;"x","0x1x2x3x4x5x6x7x8x9x")),ISNUMBER(FIND(MID(A15,8,1)&amp;"x","0x1x2x3x4x5x6x7x8x9x")))),"IDはASG-と半角数字4桁",IF(COUNTIFS($A$8:$A$107,A15)&gt;1,"割当IDが重複",IF(NOT(AND(ISTEXT(B15),LEN(B15)=8,EXACT(LEFT(B15,4),"REQ-"),ISNUMBER(FIND(MID(B15,5,1)&amp;"x","0x1x2x3x4x5x6x7x8x9x")),ISNUMBER(FIND(MID(B15,6,1)&amp;"x","0x1x2x3x4x5x6x7x8x9x")),ISNUMBER(FIND(MID(B15,7,1)&amp;"x","0x1x2x3x4x5x6x7x8x9x")),ISNUMBER(FIND(MID(B15,8,1)&amp;"x","0x1x2x3x4x5x6x7x8x9x")))),"必要枠IDの形式を確認",IF(COUNTIFS(必要枠!$A$8:$A$38,B15)&lt;&gt;1,"必要枠IDが不明・重複",IF(NOT(AND(ISTEXT(C15),LEN(C15)=8,EXACT(LEFT(C15,4),"STF-"),ISNUMBER(FIND(MID(C15,5,1)&amp;"x","0x1x2x3x4x5x6x7x8x9x")),ISNUMBER(FIND(MID(C15,6,1)&amp;"x","0x1x2x3x4x5x6x7x8x9x")),ISNUMBER(FIND(MID(C15,7,1)&amp;"x","0x1x2x3x4x5x6x7x8x9x")),ISNUMBER(FIND(MID(C15,8,1)&amp;"x","0x1x2x3x4x5x6x7x8x9x")))),"担当IDの形式を確認",IF(COUNTIFS($K$8:$K$27,C15)&lt;&gt;1,"担当IDが未登録・重複","確認済み")))))))</f>
        <v/>
      </c>
      <c r="H15" s="1" t="str">
        <f aca="false">IF(G15="","",IF(G15="確認済み",0,1))</f>
        <v/>
      </c>
      <c r="I15" s="1" t="str">
        <f aca="false">IF(G15="","",IF(H15&lt;&gt;0,0,IF(AND(ISNUMBER(D15),ISNUMBER(E15),ISNUMBER(F15),D15=INDEX(必要枠!$B$8:$B$38,MATCH(B15,必要枠!$A$8:$A$38,0)),E15=INDEX(必要枠!$C$8:$C$38,MATCH(B15,必要枠!$A$8:$A$38,0)),F15=ROUND((E15-D15)*1440,0),COUNTIFS($C$8:$C$107,C15,$D$8:$D$107,"&lt;"&amp;E15,$E$8:$E$107,"&gt;"&amp;D15)=1),0,1)))</f>
        <v/>
      </c>
      <c r="J15" s="1"/>
      <c r="K15" s="9"/>
      <c r="L15" s="1" t="str">
        <f aca="false">IF(COUNTA(K15)=0,"",IF(NOT(AND(ISTEXT(K15),LEN(K15)=8,EXACT(LEFT(K15,4),"STF-"),ISNUMBER(FIND(MID(K15,5,1)&amp;"x","0x1x2x3x4x5x6x7x8x9x")),ISNUMBER(FIND(MID(K15,6,1)&amp;"x","0x1x2x3x4x5x6x7x8x9x")),ISNUMBER(FIND(MID(K15,7,1)&amp;"x","0x1x2x3x4x5x6x7x8x9x")),ISNUMBER(FIND(MID(K15,8,1)&amp;"x","0x1x2x3x4x5x6x7x8x9x")))),"IDはSTF-と半角数字4桁",IF(COUNTIFS($K$8:$K$27,K15)&gt;1,"登録担当IDが重複","確認済み")))</f>
        <v/>
      </c>
      <c r="M15" s="1" t="str">
        <f aca="false">IF(L15="","",IF(L15="確認済み",0,1))</f>
        <v/>
      </c>
    </row>
    <row r="16" customFormat="false" ht="32" hidden="false" customHeight="true" outlineLevel="0" collapsed="false">
      <c r="A16" s="9"/>
      <c r="B16" s="9"/>
      <c r="C16" s="9"/>
      <c r="D16" s="12" t="str">
        <f aca="false">IF(COUNTA(A16:C16)=0,"",IF(AND(ISTEXT(B16),LEN(B16)=8,EXACT(LEFT(B16,4),"REQ-"),ISNUMBER(FIND(MID(B16,5,1)&amp;"x","0x1x2x3x4x5x6x7x8x9x")),ISNUMBER(FIND(MID(B16,6,1)&amp;"x","0x1x2x3x4x5x6x7x8x9x")),ISNUMBER(FIND(MID(B16,7,1)&amp;"x","0x1x2x3x4x5x6x7x8x9x")),ISNUMBER(FIND(MID(B16,8,1)&amp;"x","0x1x2x3x4x5x6x7x8x9x"))),IF(COUNTIFS(必要枠!$A$8:$A$38,B16)=1,INDEX(必要枠!$B$8:$B$38,MATCH(B16,必要枠!$A$8:$A$38,0)),NA()),NA()))</f>
        <v/>
      </c>
      <c r="E16" s="12" t="str">
        <f aca="false">IF(COUNTA(A16:C16)=0,"",IF(AND(ISTEXT(B16),LEN(B16)=8,EXACT(LEFT(B16,4),"REQ-"),ISNUMBER(FIND(MID(B16,5,1)&amp;"x","0x1x2x3x4x5x6x7x8x9x")),ISNUMBER(FIND(MID(B16,6,1)&amp;"x","0x1x2x3x4x5x6x7x8x9x")),ISNUMBER(FIND(MID(B16,7,1)&amp;"x","0x1x2x3x4x5x6x7x8x9x")),ISNUMBER(FIND(MID(B16,8,1)&amp;"x","0x1x2x3x4x5x6x7x8x9x"))),IF(COUNTIFS(必要枠!$A$8:$A$38,B16)=1,INDEX(必要枠!$C$8:$C$38,MATCH(B16,必要枠!$A$8:$A$38,0)),NA()),NA()))</f>
        <v/>
      </c>
      <c r="F16" s="1" t="str">
        <f aca="false">IF(G16="","",IF(H16&lt;&gt;0,NA(),ROUND((E16-D16)*1440,0)))</f>
        <v/>
      </c>
      <c r="G16" s="1" t="str">
        <f aca="false">IF(COUNTA(A16:C16)=0,"",IF(NOT(AND(ISTEXT(A16),LEN(A16)=8,EXACT(LEFT(A16,4),"ASG-"),ISNUMBER(FIND(MID(A16,5,1)&amp;"x","0x1x2x3x4x5x6x7x8x9x")),ISNUMBER(FIND(MID(A16,6,1)&amp;"x","0x1x2x3x4x5x6x7x8x9x")),ISNUMBER(FIND(MID(A16,7,1)&amp;"x","0x1x2x3x4x5x6x7x8x9x")),ISNUMBER(FIND(MID(A16,8,1)&amp;"x","0x1x2x3x4x5x6x7x8x9x")))),"IDはASG-と半角数字4桁",IF(COUNTIFS($A$8:$A$107,A16)&gt;1,"割当IDが重複",IF(NOT(AND(ISTEXT(B16),LEN(B16)=8,EXACT(LEFT(B16,4),"REQ-"),ISNUMBER(FIND(MID(B16,5,1)&amp;"x","0x1x2x3x4x5x6x7x8x9x")),ISNUMBER(FIND(MID(B16,6,1)&amp;"x","0x1x2x3x4x5x6x7x8x9x")),ISNUMBER(FIND(MID(B16,7,1)&amp;"x","0x1x2x3x4x5x6x7x8x9x")),ISNUMBER(FIND(MID(B16,8,1)&amp;"x","0x1x2x3x4x5x6x7x8x9x")))),"必要枠IDの形式を確認",IF(COUNTIFS(必要枠!$A$8:$A$38,B16)&lt;&gt;1,"必要枠IDが不明・重複",IF(NOT(AND(ISTEXT(C16),LEN(C16)=8,EXACT(LEFT(C16,4),"STF-"),ISNUMBER(FIND(MID(C16,5,1)&amp;"x","0x1x2x3x4x5x6x7x8x9x")),ISNUMBER(FIND(MID(C16,6,1)&amp;"x","0x1x2x3x4x5x6x7x8x9x")),ISNUMBER(FIND(MID(C16,7,1)&amp;"x","0x1x2x3x4x5x6x7x8x9x")),ISNUMBER(FIND(MID(C16,8,1)&amp;"x","0x1x2x3x4x5x6x7x8x9x")))),"担当IDの形式を確認",IF(COUNTIFS($K$8:$K$27,C16)&lt;&gt;1,"担当IDが未登録・重複","確認済み")))))))</f>
        <v/>
      </c>
      <c r="H16" s="1" t="str">
        <f aca="false">IF(G16="","",IF(G16="確認済み",0,1))</f>
        <v/>
      </c>
      <c r="I16" s="1" t="str">
        <f aca="false">IF(G16="","",IF(H16&lt;&gt;0,0,IF(AND(ISNUMBER(D16),ISNUMBER(E16),ISNUMBER(F16),D16=INDEX(必要枠!$B$8:$B$38,MATCH(B16,必要枠!$A$8:$A$38,0)),E16=INDEX(必要枠!$C$8:$C$38,MATCH(B16,必要枠!$A$8:$A$38,0)),F16=ROUND((E16-D16)*1440,0),COUNTIFS($C$8:$C$107,C16,$D$8:$D$107,"&lt;"&amp;E16,$E$8:$E$107,"&gt;"&amp;D16)=1),0,1)))</f>
        <v/>
      </c>
      <c r="J16" s="1"/>
      <c r="K16" s="9"/>
      <c r="L16" s="1" t="str">
        <f aca="false">IF(COUNTA(K16)=0,"",IF(NOT(AND(ISTEXT(K16),LEN(K16)=8,EXACT(LEFT(K16,4),"STF-"),ISNUMBER(FIND(MID(K16,5,1)&amp;"x","0x1x2x3x4x5x6x7x8x9x")),ISNUMBER(FIND(MID(K16,6,1)&amp;"x","0x1x2x3x4x5x6x7x8x9x")),ISNUMBER(FIND(MID(K16,7,1)&amp;"x","0x1x2x3x4x5x6x7x8x9x")),ISNUMBER(FIND(MID(K16,8,1)&amp;"x","0x1x2x3x4x5x6x7x8x9x")))),"IDはSTF-と半角数字4桁",IF(COUNTIFS($K$8:$K$27,K16)&gt;1,"登録担当IDが重複","確認済み")))</f>
        <v/>
      </c>
      <c r="M16" s="1" t="str">
        <f aca="false">IF(L16="","",IF(L16="確認済み",0,1))</f>
        <v/>
      </c>
    </row>
    <row r="17" customFormat="false" ht="32" hidden="false" customHeight="true" outlineLevel="0" collapsed="false">
      <c r="A17" s="9"/>
      <c r="B17" s="9"/>
      <c r="C17" s="9"/>
      <c r="D17" s="12" t="str">
        <f aca="false">IF(COUNTA(A17:C17)=0,"",IF(AND(ISTEXT(B17),LEN(B17)=8,EXACT(LEFT(B17,4),"REQ-"),ISNUMBER(FIND(MID(B17,5,1)&amp;"x","0x1x2x3x4x5x6x7x8x9x")),ISNUMBER(FIND(MID(B17,6,1)&amp;"x","0x1x2x3x4x5x6x7x8x9x")),ISNUMBER(FIND(MID(B17,7,1)&amp;"x","0x1x2x3x4x5x6x7x8x9x")),ISNUMBER(FIND(MID(B17,8,1)&amp;"x","0x1x2x3x4x5x6x7x8x9x"))),IF(COUNTIFS(必要枠!$A$8:$A$38,B17)=1,INDEX(必要枠!$B$8:$B$38,MATCH(B17,必要枠!$A$8:$A$38,0)),NA()),NA()))</f>
        <v/>
      </c>
      <c r="E17" s="12" t="str">
        <f aca="false">IF(COUNTA(A17:C17)=0,"",IF(AND(ISTEXT(B17),LEN(B17)=8,EXACT(LEFT(B17,4),"REQ-"),ISNUMBER(FIND(MID(B17,5,1)&amp;"x","0x1x2x3x4x5x6x7x8x9x")),ISNUMBER(FIND(MID(B17,6,1)&amp;"x","0x1x2x3x4x5x6x7x8x9x")),ISNUMBER(FIND(MID(B17,7,1)&amp;"x","0x1x2x3x4x5x6x7x8x9x")),ISNUMBER(FIND(MID(B17,8,1)&amp;"x","0x1x2x3x4x5x6x7x8x9x"))),IF(COUNTIFS(必要枠!$A$8:$A$38,B17)=1,INDEX(必要枠!$C$8:$C$38,MATCH(B17,必要枠!$A$8:$A$38,0)),NA()),NA()))</f>
        <v/>
      </c>
      <c r="F17" s="1" t="str">
        <f aca="false">IF(G17="","",IF(H17&lt;&gt;0,NA(),ROUND((E17-D17)*1440,0)))</f>
        <v/>
      </c>
      <c r="G17" s="1" t="str">
        <f aca="false">IF(COUNTA(A17:C17)=0,"",IF(NOT(AND(ISTEXT(A17),LEN(A17)=8,EXACT(LEFT(A17,4),"ASG-"),ISNUMBER(FIND(MID(A17,5,1)&amp;"x","0x1x2x3x4x5x6x7x8x9x")),ISNUMBER(FIND(MID(A17,6,1)&amp;"x","0x1x2x3x4x5x6x7x8x9x")),ISNUMBER(FIND(MID(A17,7,1)&amp;"x","0x1x2x3x4x5x6x7x8x9x")),ISNUMBER(FIND(MID(A17,8,1)&amp;"x","0x1x2x3x4x5x6x7x8x9x")))),"IDはASG-と半角数字4桁",IF(COUNTIFS($A$8:$A$107,A17)&gt;1,"割当IDが重複",IF(NOT(AND(ISTEXT(B17),LEN(B17)=8,EXACT(LEFT(B17,4),"REQ-"),ISNUMBER(FIND(MID(B17,5,1)&amp;"x","0x1x2x3x4x5x6x7x8x9x")),ISNUMBER(FIND(MID(B17,6,1)&amp;"x","0x1x2x3x4x5x6x7x8x9x")),ISNUMBER(FIND(MID(B17,7,1)&amp;"x","0x1x2x3x4x5x6x7x8x9x")),ISNUMBER(FIND(MID(B17,8,1)&amp;"x","0x1x2x3x4x5x6x7x8x9x")))),"必要枠IDの形式を確認",IF(COUNTIFS(必要枠!$A$8:$A$38,B17)&lt;&gt;1,"必要枠IDが不明・重複",IF(NOT(AND(ISTEXT(C17),LEN(C17)=8,EXACT(LEFT(C17,4),"STF-"),ISNUMBER(FIND(MID(C17,5,1)&amp;"x","0x1x2x3x4x5x6x7x8x9x")),ISNUMBER(FIND(MID(C17,6,1)&amp;"x","0x1x2x3x4x5x6x7x8x9x")),ISNUMBER(FIND(MID(C17,7,1)&amp;"x","0x1x2x3x4x5x6x7x8x9x")),ISNUMBER(FIND(MID(C17,8,1)&amp;"x","0x1x2x3x4x5x6x7x8x9x")))),"担当IDの形式を確認",IF(COUNTIFS($K$8:$K$27,C17)&lt;&gt;1,"担当IDが未登録・重複","確認済み")))))))</f>
        <v/>
      </c>
      <c r="H17" s="1" t="str">
        <f aca="false">IF(G17="","",IF(G17="確認済み",0,1))</f>
        <v/>
      </c>
      <c r="I17" s="1" t="str">
        <f aca="false">IF(G17="","",IF(H17&lt;&gt;0,0,IF(AND(ISNUMBER(D17),ISNUMBER(E17),ISNUMBER(F17),D17=INDEX(必要枠!$B$8:$B$38,MATCH(B17,必要枠!$A$8:$A$38,0)),E17=INDEX(必要枠!$C$8:$C$38,MATCH(B17,必要枠!$A$8:$A$38,0)),F17=ROUND((E17-D17)*1440,0),COUNTIFS($C$8:$C$107,C17,$D$8:$D$107,"&lt;"&amp;E17,$E$8:$E$107,"&gt;"&amp;D17)=1),0,1)))</f>
        <v/>
      </c>
      <c r="J17" s="1"/>
      <c r="K17" s="9"/>
      <c r="L17" s="1" t="str">
        <f aca="false">IF(COUNTA(K17)=0,"",IF(NOT(AND(ISTEXT(K17),LEN(K17)=8,EXACT(LEFT(K17,4),"STF-"),ISNUMBER(FIND(MID(K17,5,1)&amp;"x","0x1x2x3x4x5x6x7x8x9x")),ISNUMBER(FIND(MID(K17,6,1)&amp;"x","0x1x2x3x4x5x6x7x8x9x")),ISNUMBER(FIND(MID(K17,7,1)&amp;"x","0x1x2x3x4x5x6x7x8x9x")),ISNUMBER(FIND(MID(K17,8,1)&amp;"x","0x1x2x3x4x5x6x7x8x9x")))),"IDはSTF-と半角数字4桁",IF(COUNTIFS($K$8:$K$27,K17)&gt;1,"登録担当IDが重複","確認済み")))</f>
        <v/>
      </c>
      <c r="M17" s="1" t="str">
        <f aca="false">IF(L17="","",IF(L17="確認済み",0,1))</f>
        <v/>
      </c>
    </row>
    <row r="18" customFormat="false" ht="32" hidden="false" customHeight="true" outlineLevel="0" collapsed="false">
      <c r="A18" s="9"/>
      <c r="B18" s="9"/>
      <c r="C18" s="9"/>
      <c r="D18" s="12" t="str">
        <f aca="false">IF(COUNTA(A18:C18)=0,"",IF(AND(ISTEXT(B18),LEN(B18)=8,EXACT(LEFT(B18,4),"REQ-"),ISNUMBER(FIND(MID(B18,5,1)&amp;"x","0x1x2x3x4x5x6x7x8x9x")),ISNUMBER(FIND(MID(B18,6,1)&amp;"x","0x1x2x3x4x5x6x7x8x9x")),ISNUMBER(FIND(MID(B18,7,1)&amp;"x","0x1x2x3x4x5x6x7x8x9x")),ISNUMBER(FIND(MID(B18,8,1)&amp;"x","0x1x2x3x4x5x6x7x8x9x"))),IF(COUNTIFS(必要枠!$A$8:$A$38,B18)=1,INDEX(必要枠!$B$8:$B$38,MATCH(B18,必要枠!$A$8:$A$38,0)),NA()),NA()))</f>
        <v/>
      </c>
      <c r="E18" s="12" t="str">
        <f aca="false">IF(COUNTA(A18:C18)=0,"",IF(AND(ISTEXT(B18),LEN(B18)=8,EXACT(LEFT(B18,4),"REQ-"),ISNUMBER(FIND(MID(B18,5,1)&amp;"x","0x1x2x3x4x5x6x7x8x9x")),ISNUMBER(FIND(MID(B18,6,1)&amp;"x","0x1x2x3x4x5x6x7x8x9x")),ISNUMBER(FIND(MID(B18,7,1)&amp;"x","0x1x2x3x4x5x6x7x8x9x")),ISNUMBER(FIND(MID(B18,8,1)&amp;"x","0x1x2x3x4x5x6x7x8x9x"))),IF(COUNTIFS(必要枠!$A$8:$A$38,B18)=1,INDEX(必要枠!$C$8:$C$38,MATCH(B18,必要枠!$A$8:$A$38,0)),NA()),NA()))</f>
        <v/>
      </c>
      <c r="F18" s="1" t="str">
        <f aca="false">IF(G18="","",IF(H18&lt;&gt;0,NA(),ROUND((E18-D18)*1440,0)))</f>
        <v/>
      </c>
      <c r="G18" s="1" t="str">
        <f aca="false">IF(COUNTA(A18:C18)=0,"",IF(NOT(AND(ISTEXT(A18),LEN(A18)=8,EXACT(LEFT(A18,4),"ASG-"),ISNUMBER(FIND(MID(A18,5,1)&amp;"x","0x1x2x3x4x5x6x7x8x9x")),ISNUMBER(FIND(MID(A18,6,1)&amp;"x","0x1x2x3x4x5x6x7x8x9x")),ISNUMBER(FIND(MID(A18,7,1)&amp;"x","0x1x2x3x4x5x6x7x8x9x")),ISNUMBER(FIND(MID(A18,8,1)&amp;"x","0x1x2x3x4x5x6x7x8x9x")))),"IDはASG-と半角数字4桁",IF(COUNTIFS($A$8:$A$107,A18)&gt;1,"割当IDが重複",IF(NOT(AND(ISTEXT(B18),LEN(B18)=8,EXACT(LEFT(B18,4),"REQ-"),ISNUMBER(FIND(MID(B18,5,1)&amp;"x","0x1x2x3x4x5x6x7x8x9x")),ISNUMBER(FIND(MID(B18,6,1)&amp;"x","0x1x2x3x4x5x6x7x8x9x")),ISNUMBER(FIND(MID(B18,7,1)&amp;"x","0x1x2x3x4x5x6x7x8x9x")),ISNUMBER(FIND(MID(B18,8,1)&amp;"x","0x1x2x3x4x5x6x7x8x9x")))),"必要枠IDの形式を確認",IF(COUNTIFS(必要枠!$A$8:$A$38,B18)&lt;&gt;1,"必要枠IDが不明・重複",IF(NOT(AND(ISTEXT(C18),LEN(C18)=8,EXACT(LEFT(C18,4),"STF-"),ISNUMBER(FIND(MID(C18,5,1)&amp;"x","0x1x2x3x4x5x6x7x8x9x")),ISNUMBER(FIND(MID(C18,6,1)&amp;"x","0x1x2x3x4x5x6x7x8x9x")),ISNUMBER(FIND(MID(C18,7,1)&amp;"x","0x1x2x3x4x5x6x7x8x9x")),ISNUMBER(FIND(MID(C18,8,1)&amp;"x","0x1x2x3x4x5x6x7x8x9x")))),"担当IDの形式を確認",IF(COUNTIFS($K$8:$K$27,C18)&lt;&gt;1,"担当IDが未登録・重複","確認済み")))))))</f>
        <v/>
      </c>
      <c r="H18" s="1" t="str">
        <f aca="false">IF(G18="","",IF(G18="確認済み",0,1))</f>
        <v/>
      </c>
      <c r="I18" s="1" t="str">
        <f aca="false">IF(G18="","",IF(H18&lt;&gt;0,0,IF(AND(ISNUMBER(D18),ISNUMBER(E18),ISNUMBER(F18),D18=INDEX(必要枠!$B$8:$B$38,MATCH(B18,必要枠!$A$8:$A$38,0)),E18=INDEX(必要枠!$C$8:$C$38,MATCH(B18,必要枠!$A$8:$A$38,0)),F18=ROUND((E18-D18)*1440,0),COUNTIFS($C$8:$C$107,C18,$D$8:$D$107,"&lt;"&amp;E18,$E$8:$E$107,"&gt;"&amp;D18)=1),0,1)))</f>
        <v/>
      </c>
      <c r="J18" s="1"/>
      <c r="K18" s="9"/>
      <c r="L18" s="1" t="str">
        <f aca="false">IF(COUNTA(K18)=0,"",IF(NOT(AND(ISTEXT(K18),LEN(K18)=8,EXACT(LEFT(K18,4),"STF-"),ISNUMBER(FIND(MID(K18,5,1)&amp;"x","0x1x2x3x4x5x6x7x8x9x")),ISNUMBER(FIND(MID(K18,6,1)&amp;"x","0x1x2x3x4x5x6x7x8x9x")),ISNUMBER(FIND(MID(K18,7,1)&amp;"x","0x1x2x3x4x5x6x7x8x9x")),ISNUMBER(FIND(MID(K18,8,1)&amp;"x","0x1x2x3x4x5x6x7x8x9x")))),"IDはSTF-と半角数字4桁",IF(COUNTIFS($K$8:$K$27,K18)&gt;1,"登録担当IDが重複","確認済み")))</f>
        <v/>
      </c>
      <c r="M18" s="1" t="str">
        <f aca="false">IF(L18="","",IF(L18="確認済み",0,1))</f>
        <v/>
      </c>
    </row>
    <row r="19" customFormat="false" ht="32" hidden="false" customHeight="true" outlineLevel="0" collapsed="false">
      <c r="A19" s="9"/>
      <c r="B19" s="9"/>
      <c r="C19" s="9"/>
      <c r="D19" s="12" t="str">
        <f aca="false">IF(COUNTA(A19:C19)=0,"",IF(AND(ISTEXT(B19),LEN(B19)=8,EXACT(LEFT(B19,4),"REQ-"),ISNUMBER(FIND(MID(B19,5,1)&amp;"x","0x1x2x3x4x5x6x7x8x9x")),ISNUMBER(FIND(MID(B19,6,1)&amp;"x","0x1x2x3x4x5x6x7x8x9x")),ISNUMBER(FIND(MID(B19,7,1)&amp;"x","0x1x2x3x4x5x6x7x8x9x")),ISNUMBER(FIND(MID(B19,8,1)&amp;"x","0x1x2x3x4x5x6x7x8x9x"))),IF(COUNTIFS(必要枠!$A$8:$A$38,B19)=1,INDEX(必要枠!$B$8:$B$38,MATCH(B19,必要枠!$A$8:$A$38,0)),NA()),NA()))</f>
        <v/>
      </c>
      <c r="E19" s="12" t="str">
        <f aca="false">IF(COUNTA(A19:C19)=0,"",IF(AND(ISTEXT(B19),LEN(B19)=8,EXACT(LEFT(B19,4),"REQ-"),ISNUMBER(FIND(MID(B19,5,1)&amp;"x","0x1x2x3x4x5x6x7x8x9x")),ISNUMBER(FIND(MID(B19,6,1)&amp;"x","0x1x2x3x4x5x6x7x8x9x")),ISNUMBER(FIND(MID(B19,7,1)&amp;"x","0x1x2x3x4x5x6x7x8x9x")),ISNUMBER(FIND(MID(B19,8,1)&amp;"x","0x1x2x3x4x5x6x7x8x9x"))),IF(COUNTIFS(必要枠!$A$8:$A$38,B19)=1,INDEX(必要枠!$C$8:$C$38,MATCH(B19,必要枠!$A$8:$A$38,0)),NA()),NA()))</f>
        <v/>
      </c>
      <c r="F19" s="1" t="str">
        <f aca="false">IF(G19="","",IF(H19&lt;&gt;0,NA(),ROUND((E19-D19)*1440,0)))</f>
        <v/>
      </c>
      <c r="G19" s="1" t="str">
        <f aca="false">IF(COUNTA(A19:C19)=0,"",IF(NOT(AND(ISTEXT(A19),LEN(A19)=8,EXACT(LEFT(A19,4),"ASG-"),ISNUMBER(FIND(MID(A19,5,1)&amp;"x","0x1x2x3x4x5x6x7x8x9x")),ISNUMBER(FIND(MID(A19,6,1)&amp;"x","0x1x2x3x4x5x6x7x8x9x")),ISNUMBER(FIND(MID(A19,7,1)&amp;"x","0x1x2x3x4x5x6x7x8x9x")),ISNUMBER(FIND(MID(A19,8,1)&amp;"x","0x1x2x3x4x5x6x7x8x9x")))),"IDはASG-と半角数字4桁",IF(COUNTIFS($A$8:$A$107,A19)&gt;1,"割当IDが重複",IF(NOT(AND(ISTEXT(B19),LEN(B19)=8,EXACT(LEFT(B19,4),"REQ-"),ISNUMBER(FIND(MID(B19,5,1)&amp;"x","0x1x2x3x4x5x6x7x8x9x")),ISNUMBER(FIND(MID(B19,6,1)&amp;"x","0x1x2x3x4x5x6x7x8x9x")),ISNUMBER(FIND(MID(B19,7,1)&amp;"x","0x1x2x3x4x5x6x7x8x9x")),ISNUMBER(FIND(MID(B19,8,1)&amp;"x","0x1x2x3x4x5x6x7x8x9x")))),"必要枠IDの形式を確認",IF(COUNTIFS(必要枠!$A$8:$A$38,B19)&lt;&gt;1,"必要枠IDが不明・重複",IF(NOT(AND(ISTEXT(C19),LEN(C19)=8,EXACT(LEFT(C19,4),"STF-"),ISNUMBER(FIND(MID(C19,5,1)&amp;"x","0x1x2x3x4x5x6x7x8x9x")),ISNUMBER(FIND(MID(C19,6,1)&amp;"x","0x1x2x3x4x5x6x7x8x9x")),ISNUMBER(FIND(MID(C19,7,1)&amp;"x","0x1x2x3x4x5x6x7x8x9x")),ISNUMBER(FIND(MID(C19,8,1)&amp;"x","0x1x2x3x4x5x6x7x8x9x")))),"担当IDの形式を確認",IF(COUNTIFS($K$8:$K$27,C19)&lt;&gt;1,"担当IDが未登録・重複","確認済み")))))))</f>
        <v/>
      </c>
      <c r="H19" s="1" t="str">
        <f aca="false">IF(G19="","",IF(G19="確認済み",0,1))</f>
        <v/>
      </c>
      <c r="I19" s="1" t="str">
        <f aca="false">IF(G19="","",IF(H19&lt;&gt;0,0,IF(AND(ISNUMBER(D19),ISNUMBER(E19),ISNUMBER(F19),D19=INDEX(必要枠!$B$8:$B$38,MATCH(B19,必要枠!$A$8:$A$38,0)),E19=INDEX(必要枠!$C$8:$C$38,MATCH(B19,必要枠!$A$8:$A$38,0)),F19=ROUND((E19-D19)*1440,0),COUNTIFS($C$8:$C$107,C19,$D$8:$D$107,"&lt;"&amp;E19,$E$8:$E$107,"&gt;"&amp;D19)=1),0,1)))</f>
        <v/>
      </c>
      <c r="J19" s="1"/>
      <c r="K19" s="9"/>
      <c r="L19" s="1" t="str">
        <f aca="false">IF(COUNTA(K19)=0,"",IF(NOT(AND(ISTEXT(K19),LEN(K19)=8,EXACT(LEFT(K19,4),"STF-"),ISNUMBER(FIND(MID(K19,5,1)&amp;"x","0x1x2x3x4x5x6x7x8x9x")),ISNUMBER(FIND(MID(K19,6,1)&amp;"x","0x1x2x3x4x5x6x7x8x9x")),ISNUMBER(FIND(MID(K19,7,1)&amp;"x","0x1x2x3x4x5x6x7x8x9x")),ISNUMBER(FIND(MID(K19,8,1)&amp;"x","0x1x2x3x4x5x6x7x8x9x")))),"IDはSTF-と半角数字4桁",IF(COUNTIFS($K$8:$K$27,K19)&gt;1,"登録担当IDが重複","確認済み")))</f>
        <v/>
      </c>
      <c r="M19" s="1" t="str">
        <f aca="false">IF(L19="","",IF(L19="確認済み",0,1))</f>
        <v/>
      </c>
    </row>
    <row r="20" customFormat="false" ht="32" hidden="false" customHeight="true" outlineLevel="0" collapsed="false">
      <c r="A20" s="9"/>
      <c r="B20" s="9"/>
      <c r="C20" s="9"/>
      <c r="D20" s="12" t="str">
        <f aca="false">IF(COUNTA(A20:C20)=0,"",IF(AND(ISTEXT(B20),LEN(B20)=8,EXACT(LEFT(B20,4),"REQ-"),ISNUMBER(FIND(MID(B20,5,1)&amp;"x","0x1x2x3x4x5x6x7x8x9x")),ISNUMBER(FIND(MID(B20,6,1)&amp;"x","0x1x2x3x4x5x6x7x8x9x")),ISNUMBER(FIND(MID(B20,7,1)&amp;"x","0x1x2x3x4x5x6x7x8x9x")),ISNUMBER(FIND(MID(B20,8,1)&amp;"x","0x1x2x3x4x5x6x7x8x9x"))),IF(COUNTIFS(必要枠!$A$8:$A$38,B20)=1,INDEX(必要枠!$B$8:$B$38,MATCH(B20,必要枠!$A$8:$A$38,0)),NA()),NA()))</f>
        <v/>
      </c>
      <c r="E20" s="12" t="str">
        <f aca="false">IF(COUNTA(A20:C20)=0,"",IF(AND(ISTEXT(B20),LEN(B20)=8,EXACT(LEFT(B20,4),"REQ-"),ISNUMBER(FIND(MID(B20,5,1)&amp;"x","0x1x2x3x4x5x6x7x8x9x")),ISNUMBER(FIND(MID(B20,6,1)&amp;"x","0x1x2x3x4x5x6x7x8x9x")),ISNUMBER(FIND(MID(B20,7,1)&amp;"x","0x1x2x3x4x5x6x7x8x9x")),ISNUMBER(FIND(MID(B20,8,1)&amp;"x","0x1x2x3x4x5x6x7x8x9x"))),IF(COUNTIFS(必要枠!$A$8:$A$38,B20)=1,INDEX(必要枠!$C$8:$C$38,MATCH(B20,必要枠!$A$8:$A$38,0)),NA()),NA()))</f>
        <v/>
      </c>
      <c r="F20" s="1" t="str">
        <f aca="false">IF(G20="","",IF(H20&lt;&gt;0,NA(),ROUND((E20-D20)*1440,0)))</f>
        <v/>
      </c>
      <c r="G20" s="1" t="str">
        <f aca="false">IF(COUNTA(A20:C20)=0,"",IF(NOT(AND(ISTEXT(A20),LEN(A20)=8,EXACT(LEFT(A20,4),"ASG-"),ISNUMBER(FIND(MID(A20,5,1)&amp;"x","0x1x2x3x4x5x6x7x8x9x")),ISNUMBER(FIND(MID(A20,6,1)&amp;"x","0x1x2x3x4x5x6x7x8x9x")),ISNUMBER(FIND(MID(A20,7,1)&amp;"x","0x1x2x3x4x5x6x7x8x9x")),ISNUMBER(FIND(MID(A20,8,1)&amp;"x","0x1x2x3x4x5x6x7x8x9x")))),"IDはASG-と半角数字4桁",IF(COUNTIFS($A$8:$A$107,A20)&gt;1,"割当IDが重複",IF(NOT(AND(ISTEXT(B20),LEN(B20)=8,EXACT(LEFT(B20,4),"REQ-"),ISNUMBER(FIND(MID(B20,5,1)&amp;"x","0x1x2x3x4x5x6x7x8x9x")),ISNUMBER(FIND(MID(B20,6,1)&amp;"x","0x1x2x3x4x5x6x7x8x9x")),ISNUMBER(FIND(MID(B20,7,1)&amp;"x","0x1x2x3x4x5x6x7x8x9x")),ISNUMBER(FIND(MID(B20,8,1)&amp;"x","0x1x2x3x4x5x6x7x8x9x")))),"必要枠IDの形式を確認",IF(COUNTIFS(必要枠!$A$8:$A$38,B20)&lt;&gt;1,"必要枠IDが不明・重複",IF(NOT(AND(ISTEXT(C20),LEN(C20)=8,EXACT(LEFT(C20,4),"STF-"),ISNUMBER(FIND(MID(C20,5,1)&amp;"x","0x1x2x3x4x5x6x7x8x9x")),ISNUMBER(FIND(MID(C20,6,1)&amp;"x","0x1x2x3x4x5x6x7x8x9x")),ISNUMBER(FIND(MID(C20,7,1)&amp;"x","0x1x2x3x4x5x6x7x8x9x")),ISNUMBER(FIND(MID(C20,8,1)&amp;"x","0x1x2x3x4x5x6x7x8x9x")))),"担当IDの形式を確認",IF(COUNTIFS($K$8:$K$27,C20)&lt;&gt;1,"担当IDが未登録・重複","確認済み")))))))</f>
        <v/>
      </c>
      <c r="H20" s="1" t="str">
        <f aca="false">IF(G20="","",IF(G20="確認済み",0,1))</f>
        <v/>
      </c>
      <c r="I20" s="1" t="str">
        <f aca="false">IF(G20="","",IF(H20&lt;&gt;0,0,IF(AND(ISNUMBER(D20),ISNUMBER(E20),ISNUMBER(F20),D20=INDEX(必要枠!$B$8:$B$38,MATCH(B20,必要枠!$A$8:$A$38,0)),E20=INDEX(必要枠!$C$8:$C$38,MATCH(B20,必要枠!$A$8:$A$38,0)),F20=ROUND((E20-D20)*1440,0),COUNTIFS($C$8:$C$107,C20,$D$8:$D$107,"&lt;"&amp;E20,$E$8:$E$107,"&gt;"&amp;D20)=1),0,1)))</f>
        <v/>
      </c>
      <c r="J20" s="1"/>
      <c r="K20" s="9"/>
      <c r="L20" s="1" t="str">
        <f aca="false">IF(COUNTA(K20)=0,"",IF(NOT(AND(ISTEXT(K20),LEN(K20)=8,EXACT(LEFT(K20,4),"STF-"),ISNUMBER(FIND(MID(K20,5,1)&amp;"x","0x1x2x3x4x5x6x7x8x9x")),ISNUMBER(FIND(MID(K20,6,1)&amp;"x","0x1x2x3x4x5x6x7x8x9x")),ISNUMBER(FIND(MID(K20,7,1)&amp;"x","0x1x2x3x4x5x6x7x8x9x")),ISNUMBER(FIND(MID(K20,8,1)&amp;"x","0x1x2x3x4x5x6x7x8x9x")))),"IDはSTF-と半角数字4桁",IF(COUNTIFS($K$8:$K$27,K20)&gt;1,"登録担当IDが重複","確認済み")))</f>
        <v/>
      </c>
      <c r="M20" s="1" t="str">
        <f aca="false">IF(L20="","",IF(L20="確認済み",0,1))</f>
        <v/>
      </c>
    </row>
    <row r="21" customFormat="false" ht="32" hidden="false" customHeight="true" outlineLevel="0" collapsed="false">
      <c r="A21" s="9"/>
      <c r="B21" s="9"/>
      <c r="C21" s="9"/>
      <c r="D21" s="12" t="str">
        <f aca="false">IF(COUNTA(A21:C21)=0,"",IF(AND(ISTEXT(B21),LEN(B21)=8,EXACT(LEFT(B21,4),"REQ-"),ISNUMBER(FIND(MID(B21,5,1)&amp;"x","0x1x2x3x4x5x6x7x8x9x")),ISNUMBER(FIND(MID(B21,6,1)&amp;"x","0x1x2x3x4x5x6x7x8x9x")),ISNUMBER(FIND(MID(B21,7,1)&amp;"x","0x1x2x3x4x5x6x7x8x9x")),ISNUMBER(FIND(MID(B21,8,1)&amp;"x","0x1x2x3x4x5x6x7x8x9x"))),IF(COUNTIFS(必要枠!$A$8:$A$38,B21)=1,INDEX(必要枠!$B$8:$B$38,MATCH(B21,必要枠!$A$8:$A$38,0)),NA()),NA()))</f>
        <v/>
      </c>
      <c r="E21" s="12" t="str">
        <f aca="false">IF(COUNTA(A21:C21)=0,"",IF(AND(ISTEXT(B21),LEN(B21)=8,EXACT(LEFT(B21,4),"REQ-"),ISNUMBER(FIND(MID(B21,5,1)&amp;"x","0x1x2x3x4x5x6x7x8x9x")),ISNUMBER(FIND(MID(B21,6,1)&amp;"x","0x1x2x3x4x5x6x7x8x9x")),ISNUMBER(FIND(MID(B21,7,1)&amp;"x","0x1x2x3x4x5x6x7x8x9x")),ISNUMBER(FIND(MID(B21,8,1)&amp;"x","0x1x2x3x4x5x6x7x8x9x"))),IF(COUNTIFS(必要枠!$A$8:$A$38,B21)=1,INDEX(必要枠!$C$8:$C$38,MATCH(B21,必要枠!$A$8:$A$38,0)),NA()),NA()))</f>
        <v/>
      </c>
      <c r="F21" s="1" t="str">
        <f aca="false">IF(G21="","",IF(H21&lt;&gt;0,NA(),ROUND((E21-D21)*1440,0)))</f>
        <v/>
      </c>
      <c r="G21" s="1" t="str">
        <f aca="false">IF(COUNTA(A21:C21)=0,"",IF(NOT(AND(ISTEXT(A21),LEN(A21)=8,EXACT(LEFT(A21,4),"ASG-"),ISNUMBER(FIND(MID(A21,5,1)&amp;"x","0x1x2x3x4x5x6x7x8x9x")),ISNUMBER(FIND(MID(A21,6,1)&amp;"x","0x1x2x3x4x5x6x7x8x9x")),ISNUMBER(FIND(MID(A21,7,1)&amp;"x","0x1x2x3x4x5x6x7x8x9x")),ISNUMBER(FIND(MID(A21,8,1)&amp;"x","0x1x2x3x4x5x6x7x8x9x")))),"IDはASG-と半角数字4桁",IF(COUNTIFS($A$8:$A$107,A21)&gt;1,"割当IDが重複",IF(NOT(AND(ISTEXT(B21),LEN(B21)=8,EXACT(LEFT(B21,4),"REQ-"),ISNUMBER(FIND(MID(B21,5,1)&amp;"x","0x1x2x3x4x5x6x7x8x9x")),ISNUMBER(FIND(MID(B21,6,1)&amp;"x","0x1x2x3x4x5x6x7x8x9x")),ISNUMBER(FIND(MID(B21,7,1)&amp;"x","0x1x2x3x4x5x6x7x8x9x")),ISNUMBER(FIND(MID(B21,8,1)&amp;"x","0x1x2x3x4x5x6x7x8x9x")))),"必要枠IDの形式を確認",IF(COUNTIFS(必要枠!$A$8:$A$38,B21)&lt;&gt;1,"必要枠IDが不明・重複",IF(NOT(AND(ISTEXT(C21),LEN(C21)=8,EXACT(LEFT(C21,4),"STF-"),ISNUMBER(FIND(MID(C21,5,1)&amp;"x","0x1x2x3x4x5x6x7x8x9x")),ISNUMBER(FIND(MID(C21,6,1)&amp;"x","0x1x2x3x4x5x6x7x8x9x")),ISNUMBER(FIND(MID(C21,7,1)&amp;"x","0x1x2x3x4x5x6x7x8x9x")),ISNUMBER(FIND(MID(C21,8,1)&amp;"x","0x1x2x3x4x5x6x7x8x9x")))),"担当IDの形式を確認",IF(COUNTIFS($K$8:$K$27,C21)&lt;&gt;1,"担当IDが未登録・重複","確認済み")))))))</f>
        <v/>
      </c>
      <c r="H21" s="1" t="str">
        <f aca="false">IF(G21="","",IF(G21="確認済み",0,1))</f>
        <v/>
      </c>
      <c r="I21" s="1" t="str">
        <f aca="false">IF(G21="","",IF(H21&lt;&gt;0,0,IF(AND(ISNUMBER(D21),ISNUMBER(E21),ISNUMBER(F21),D21=INDEX(必要枠!$B$8:$B$38,MATCH(B21,必要枠!$A$8:$A$38,0)),E21=INDEX(必要枠!$C$8:$C$38,MATCH(B21,必要枠!$A$8:$A$38,0)),F21=ROUND((E21-D21)*1440,0),COUNTIFS($C$8:$C$107,C21,$D$8:$D$107,"&lt;"&amp;E21,$E$8:$E$107,"&gt;"&amp;D21)=1),0,1)))</f>
        <v/>
      </c>
      <c r="J21" s="1"/>
      <c r="K21" s="9"/>
      <c r="L21" s="1" t="str">
        <f aca="false">IF(COUNTA(K21)=0,"",IF(NOT(AND(ISTEXT(K21),LEN(K21)=8,EXACT(LEFT(K21,4),"STF-"),ISNUMBER(FIND(MID(K21,5,1)&amp;"x","0x1x2x3x4x5x6x7x8x9x")),ISNUMBER(FIND(MID(K21,6,1)&amp;"x","0x1x2x3x4x5x6x7x8x9x")),ISNUMBER(FIND(MID(K21,7,1)&amp;"x","0x1x2x3x4x5x6x7x8x9x")),ISNUMBER(FIND(MID(K21,8,1)&amp;"x","0x1x2x3x4x5x6x7x8x9x")))),"IDはSTF-と半角数字4桁",IF(COUNTIFS($K$8:$K$27,K21)&gt;1,"登録担当IDが重複","確認済み")))</f>
        <v/>
      </c>
      <c r="M21" s="1" t="str">
        <f aca="false">IF(L21="","",IF(L21="確認済み",0,1))</f>
        <v/>
      </c>
    </row>
    <row r="22" customFormat="false" ht="32" hidden="false" customHeight="true" outlineLevel="0" collapsed="false">
      <c r="A22" s="9"/>
      <c r="B22" s="9"/>
      <c r="C22" s="9"/>
      <c r="D22" s="12" t="str">
        <f aca="false">IF(COUNTA(A22:C22)=0,"",IF(AND(ISTEXT(B22),LEN(B22)=8,EXACT(LEFT(B22,4),"REQ-"),ISNUMBER(FIND(MID(B22,5,1)&amp;"x","0x1x2x3x4x5x6x7x8x9x")),ISNUMBER(FIND(MID(B22,6,1)&amp;"x","0x1x2x3x4x5x6x7x8x9x")),ISNUMBER(FIND(MID(B22,7,1)&amp;"x","0x1x2x3x4x5x6x7x8x9x")),ISNUMBER(FIND(MID(B22,8,1)&amp;"x","0x1x2x3x4x5x6x7x8x9x"))),IF(COUNTIFS(必要枠!$A$8:$A$38,B22)=1,INDEX(必要枠!$B$8:$B$38,MATCH(B22,必要枠!$A$8:$A$38,0)),NA()),NA()))</f>
        <v/>
      </c>
      <c r="E22" s="12" t="str">
        <f aca="false">IF(COUNTA(A22:C22)=0,"",IF(AND(ISTEXT(B22),LEN(B22)=8,EXACT(LEFT(B22,4),"REQ-"),ISNUMBER(FIND(MID(B22,5,1)&amp;"x","0x1x2x3x4x5x6x7x8x9x")),ISNUMBER(FIND(MID(B22,6,1)&amp;"x","0x1x2x3x4x5x6x7x8x9x")),ISNUMBER(FIND(MID(B22,7,1)&amp;"x","0x1x2x3x4x5x6x7x8x9x")),ISNUMBER(FIND(MID(B22,8,1)&amp;"x","0x1x2x3x4x5x6x7x8x9x"))),IF(COUNTIFS(必要枠!$A$8:$A$38,B22)=1,INDEX(必要枠!$C$8:$C$38,MATCH(B22,必要枠!$A$8:$A$38,0)),NA()),NA()))</f>
        <v/>
      </c>
      <c r="F22" s="1" t="str">
        <f aca="false">IF(G22="","",IF(H22&lt;&gt;0,NA(),ROUND((E22-D22)*1440,0)))</f>
        <v/>
      </c>
      <c r="G22" s="1" t="str">
        <f aca="false">IF(COUNTA(A22:C22)=0,"",IF(NOT(AND(ISTEXT(A22),LEN(A22)=8,EXACT(LEFT(A22,4),"ASG-"),ISNUMBER(FIND(MID(A22,5,1)&amp;"x","0x1x2x3x4x5x6x7x8x9x")),ISNUMBER(FIND(MID(A22,6,1)&amp;"x","0x1x2x3x4x5x6x7x8x9x")),ISNUMBER(FIND(MID(A22,7,1)&amp;"x","0x1x2x3x4x5x6x7x8x9x")),ISNUMBER(FIND(MID(A22,8,1)&amp;"x","0x1x2x3x4x5x6x7x8x9x")))),"IDはASG-と半角数字4桁",IF(COUNTIFS($A$8:$A$107,A22)&gt;1,"割当IDが重複",IF(NOT(AND(ISTEXT(B22),LEN(B22)=8,EXACT(LEFT(B22,4),"REQ-"),ISNUMBER(FIND(MID(B22,5,1)&amp;"x","0x1x2x3x4x5x6x7x8x9x")),ISNUMBER(FIND(MID(B22,6,1)&amp;"x","0x1x2x3x4x5x6x7x8x9x")),ISNUMBER(FIND(MID(B22,7,1)&amp;"x","0x1x2x3x4x5x6x7x8x9x")),ISNUMBER(FIND(MID(B22,8,1)&amp;"x","0x1x2x3x4x5x6x7x8x9x")))),"必要枠IDの形式を確認",IF(COUNTIFS(必要枠!$A$8:$A$38,B22)&lt;&gt;1,"必要枠IDが不明・重複",IF(NOT(AND(ISTEXT(C22),LEN(C22)=8,EXACT(LEFT(C22,4),"STF-"),ISNUMBER(FIND(MID(C22,5,1)&amp;"x","0x1x2x3x4x5x6x7x8x9x")),ISNUMBER(FIND(MID(C22,6,1)&amp;"x","0x1x2x3x4x5x6x7x8x9x")),ISNUMBER(FIND(MID(C22,7,1)&amp;"x","0x1x2x3x4x5x6x7x8x9x")),ISNUMBER(FIND(MID(C22,8,1)&amp;"x","0x1x2x3x4x5x6x7x8x9x")))),"担当IDの形式を確認",IF(COUNTIFS($K$8:$K$27,C22)&lt;&gt;1,"担当IDが未登録・重複","確認済み")))))))</f>
        <v/>
      </c>
      <c r="H22" s="1" t="str">
        <f aca="false">IF(G22="","",IF(G22="確認済み",0,1))</f>
        <v/>
      </c>
      <c r="I22" s="1" t="str">
        <f aca="false">IF(G22="","",IF(H22&lt;&gt;0,0,IF(AND(ISNUMBER(D22),ISNUMBER(E22),ISNUMBER(F22),D22=INDEX(必要枠!$B$8:$B$38,MATCH(B22,必要枠!$A$8:$A$38,0)),E22=INDEX(必要枠!$C$8:$C$38,MATCH(B22,必要枠!$A$8:$A$38,0)),F22=ROUND((E22-D22)*1440,0),COUNTIFS($C$8:$C$107,C22,$D$8:$D$107,"&lt;"&amp;E22,$E$8:$E$107,"&gt;"&amp;D22)=1),0,1)))</f>
        <v/>
      </c>
      <c r="J22" s="1"/>
      <c r="K22" s="9"/>
      <c r="L22" s="1" t="str">
        <f aca="false">IF(COUNTA(K22)=0,"",IF(NOT(AND(ISTEXT(K22),LEN(K22)=8,EXACT(LEFT(K22,4),"STF-"),ISNUMBER(FIND(MID(K22,5,1)&amp;"x","0x1x2x3x4x5x6x7x8x9x")),ISNUMBER(FIND(MID(K22,6,1)&amp;"x","0x1x2x3x4x5x6x7x8x9x")),ISNUMBER(FIND(MID(K22,7,1)&amp;"x","0x1x2x3x4x5x6x7x8x9x")),ISNUMBER(FIND(MID(K22,8,1)&amp;"x","0x1x2x3x4x5x6x7x8x9x")))),"IDはSTF-と半角数字4桁",IF(COUNTIFS($K$8:$K$27,K22)&gt;1,"登録担当IDが重複","確認済み")))</f>
        <v/>
      </c>
      <c r="M22" s="1" t="str">
        <f aca="false">IF(L22="","",IF(L22="確認済み",0,1))</f>
        <v/>
      </c>
    </row>
    <row r="23" customFormat="false" ht="32" hidden="false" customHeight="true" outlineLevel="0" collapsed="false">
      <c r="A23" s="9"/>
      <c r="B23" s="9"/>
      <c r="C23" s="9"/>
      <c r="D23" s="12" t="str">
        <f aca="false">IF(COUNTA(A23:C23)=0,"",IF(AND(ISTEXT(B23),LEN(B23)=8,EXACT(LEFT(B23,4),"REQ-"),ISNUMBER(FIND(MID(B23,5,1)&amp;"x","0x1x2x3x4x5x6x7x8x9x")),ISNUMBER(FIND(MID(B23,6,1)&amp;"x","0x1x2x3x4x5x6x7x8x9x")),ISNUMBER(FIND(MID(B23,7,1)&amp;"x","0x1x2x3x4x5x6x7x8x9x")),ISNUMBER(FIND(MID(B23,8,1)&amp;"x","0x1x2x3x4x5x6x7x8x9x"))),IF(COUNTIFS(必要枠!$A$8:$A$38,B23)=1,INDEX(必要枠!$B$8:$B$38,MATCH(B23,必要枠!$A$8:$A$38,0)),NA()),NA()))</f>
        <v/>
      </c>
      <c r="E23" s="12" t="str">
        <f aca="false">IF(COUNTA(A23:C23)=0,"",IF(AND(ISTEXT(B23),LEN(B23)=8,EXACT(LEFT(B23,4),"REQ-"),ISNUMBER(FIND(MID(B23,5,1)&amp;"x","0x1x2x3x4x5x6x7x8x9x")),ISNUMBER(FIND(MID(B23,6,1)&amp;"x","0x1x2x3x4x5x6x7x8x9x")),ISNUMBER(FIND(MID(B23,7,1)&amp;"x","0x1x2x3x4x5x6x7x8x9x")),ISNUMBER(FIND(MID(B23,8,1)&amp;"x","0x1x2x3x4x5x6x7x8x9x"))),IF(COUNTIFS(必要枠!$A$8:$A$38,B23)=1,INDEX(必要枠!$C$8:$C$38,MATCH(B23,必要枠!$A$8:$A$38,0)),NA()),NA()))</f>
        <v/>
      </c>
      <c r="F23" s="1" t="str">
        <f aca="false">IF(G23="","",IF(H23&lt;&gt;0,NA(),ROUND((E23-D23)*1440,0)))</f>
        <v/>
      </c>
      <c r="G23" s="1" t="str">
        <f aca="false">IF(COUNTA(A23:C23)=0,"",IF(NOT(AND(ISTEXT(A23),LEN(A23)=8,EXACT(LEFT(A23,4),"ASG-"),ISNUMBER(FIND(MID(A23,5,1)&amp;"x","0x1x2x3x4x5x6x7x8x9x")),ISNUMBER(FIND(MID(A23,6,1)&amp;"x","0x1x2x3x4x5x6x7x8x9x")),ISNUMBER(FIND(MID(A23,7,1)&amp;"x","0x1x2x3x4x5x6x7x8x9x")),ISNUMBER(FIND(MID(A23,8,1)&amp;"x","0x1x2x3x4x5x6x7x8x9x")))),"IDはASG-と半角数字4桁",IF(COUNTIFS($A$8:$A$107,A23)&gt;1,"割当IDが重複",IF(NOT(AND(ISTEXT(B23),LEN(B23)=8,EXACT(LEFT(B23,4),"REQ-"),ISNUMBER(FIND(MID(B23,5,1)&amp;"x","0x1x2x3x4x5x6x7x8x9x")),ISNUMBER(FIND(MID(B23,6,1)&amp;"x","0x1x2x3x4x5x6x7x8x9x")),ISNUMBER(FIND(MID(B23,7,1)&amp;"x","0x1x2x3x4x5x6x7x8x9x")),ISNUMBER(FIND(MID(B23,8,1)&amp;"x","0x1x2x3x4x5x6x7x8x9x")))),"必要枠IDの形式を確認",IF(COUNTIFS(必要枠!$A$8:$A$38,B23)&lt;&gt;1,"必要枠IDが不明・重複",IF(NOT(AND(ISTEXT(C23),LEN(C23)=8,EXACT(LEFT(C23,4),"STF-"),ISNUMBER(FIND(MID(C23,5,1)&amp;"x","0x1x2x3x4x5x6x7x8x9x")),ISNUMBER(FIND(MID(C23,6,1)&amp;"x","0x1x2x3x4x5x6x7x8x9x")),ISNUMBER(FIND(MID(C23,7,1)&amp;"x","0x1x2x3x4x5x6x7x8x9x")),ISNUMBER(FIND(MID(C23,8,1)&amp;"x","0x1x2x3x4x5x6x7x8x9x")))),"担当IDの形式を確認",IF(COUNTIFS($K$8:$K$27,C23)&lt;&gt;1,"担当IDが未登録・重複","確認済み")))))))</f>
        <v/>
      </c>
      <c r="H23" s="1" t="str">
        <f aca="false">IF(G23="","",IF(G23="確認済み",0,1))</f>
        <v/>
      </c>
      <c r="I23" s="1" t="str">
        <f aca="false">IF(G23="","",IF(H23&lt;&gt;0,0,IF(AND(ISNUMBER(D23),ISNUMBER(E23),ISNUMBER(F23),D23=INDEX(必要枠!$B$8:$B$38,MATCH(B23,必要枠!$A$8:$A$38,0)),E23=INDEX(必要枠!$C$8:$C$38,MATCH(B23,必要枠!$A$8:$A$38,0)),F23=ROUND((E23-D23)*1440,0),COUNTIFS($C$8:$C$107,C23,$D$8:$D$107,"&lt;"&amp;E23,$E$8:$E$107,"&gt;"&amp;D23)=1),0,1)))</f>
        <v/>
      </c>
      <c r="J23" s="1"/>
      <c r="K23" s="9"/>
      <c r="L23" s="1" t="str">
        <f aca="false">IF(COUNTA(K23)=0,"",IF(NOT(AND(ISTEXT(K23),LEN(K23)=8,EXACT(LEFT(K23,4),"STF-"),ISNUMBER(FIND(MID(K23,5,1)&amp;"x","0x1x2x3x4x5x6x7x8x9x")),ISNUMBER(FIND(MID(K23,6,1)&amp;"x","0x1x2x3x4x5x6x7x8x9x")),ISNUMBER(FIND(MID(K23,7,1)&amp;"x","0x1x2x3x4x5x6x7x8x9x")),ISNUMBER(FIND(MID(K23,8,1)&amp;"x","0x1x2x3x4x5x6x7x8x9x")))),"IDはSTF-と半角数字4桁",IF(COUNTIFS($K$8:$K$27,K23)&gt;1,"登録担当IDが重複","確認済み")))</f>
        <v/>
      </c>
      <c r="M23" s="1" t="str">
        <f aca="false">IF(L23="","",IF(L23="確認済み",0,1))</f>
        <v/>
      </c>
    </row>
    <row r="24" customFormat="false" ht="32" hidden="false" customHeight="true" outlineLevel="0" collapsed="false">
      <c r="A24" s="9"/>
      <c r="B24" s="9"/>
      <c r="C24" s="9"/>
      <c r="D24" s="12" t="str">
        <f aca="false">IF(COUNTA(A24:C24)=0,"",IF(AND(ISTEXT(B24),LEN(B24)=8,EXACT(LEFT(B24,4),"REQ-"),ISNUMBER(FIND(MID(B24,5,1)&amp;"x","0x1x2x3x4x5x6x7x8x9x")),ISNUMBER(FIND(MID(B24,6,1)&amp;"x","0x1x2x3x4x5x6x7x8x9x")),ISNUMBER(FIND(MID(B24,7,1)&amp;"x","0x1x2x3x4x5x6x7x8x9x")),ISNUMBER(FIND(MID(B24,8,1)&amp;"x","0x1x2x3x4x5x6x7x8x9x"))),IF(COUNTIFS(必要枠!$A$8:$A$38,B24)=1,INDEX(必要枠!$B$8:$B$38,MATCH(B24,必要枠!$A$8:$A$38,0)),NA()),NA()))</f>
        <v/>
      </c>
      <c r="E24" s="12" t="str">
        <f aca="false">IF(COUNTA(A24:C24)=0,"",IF(AND(ISTEXT(B24),LEN(B24)=8,EXACT(LEFT(B24,4),"REQ-"),ISNUMBER(FIND(MID(B24,5,1)&amp;"x","0x1x2x3x4x5x6x7x8x9x")),ISNUMBER(FIND(MID(B24,6,1)&amp;"x","0x1x2x3x4x5x6x7x8x9x")),ISNUMBER(FIND(MID(B24,7,1)&amp;"x","0x1x2x3x4x5x6x7x8x9x")),ISNUMBER(FIND(MID(B24,8,1)&amp;"x","0x1x2x3x4x5x6x7x8x9x"))),IF(COUNTIFS(必要枠!$A$8:$A$38,B24)=1,INDEX(必要枠!$C$8:$C$38,MATCH(B24,必要枠!$A$8:$A$38,0)),NA()),NA()))</f>
        <v/>
      </c>
      <c r="F24" s="1" t="str">
        <f aca="false">IF(G24="","",IF(H24&lt;&gt;0,NA(),ROUND((E24-D24)*1440,0)))</f>
        <v/>
      </c>
      <c r="G24" s="1" t="str">
        <f aca="false">IF(COUNTA(A24:C24)=0,"",IF(NOT(AND(ISTEXT(A24),LEN(A24)=8,EXACT(LEFT(A24,4),"ASG-"),ISNUMBER(FIND(MID(A24,5,1)&amp;"x","0x1x2x3x4x5x6x7x8x9x")),ISNUMBER(FIND(MID(A24,6,1)&amp;"x","0x1x2x3x4x5x6x7x8x9x")),ISNUMBER(FIND(MID(A24,7,1)&amp;"x","0x1x2x3x4x5x6x7x8x9x")),ISNUMBER(FIND(MID(A24,8,1)&amp;"x","0x1x2x3x4x5x6x7x8x9x")))),"IDはASG-と半角数字4桁",IF(COUNTIFS($A$8:$A$107,A24)&gt;1,"割当IDが重複",IF(NOT(AND(ISTEXT(B24),LEN(B24)=8,EXACT(LEFT(B24,4),"REQ-"),ISNUMBER(FIND(MID(B24,5,1)&amp;"x","0x1x2x3x4x5x6x7x8x9x")),ISNUMBER(FIND(MID(B24,6,1)&amp;"x","0x1x2x3x4x5x6x7x8x9x")),ISNUMBER(FIND(MID(B24,7,1)&amp;"x","0x1x2x3x4x5x6x7x8x9x")),ISNUMBER(FIND(MID(B24,8,1)&amp;"x","0x1x2x3x4x5x6x7x8x9x")))),"必要枠IDの形式を確認",IF(COUNTIFS(必要枠!$A$8:$A$38,B24)&lt;&gt;1,"必要枠IDが不明・重複",IF(NOT(AND(ISTEXT(C24),LEN(C24)=8,EXACT(LEFT(C24,4),"STF-"),ISNUMBER(FIND(MID(C24,5,1)&amp;"x","0x1x2x3x4x5x6x7x8x9x")),ISNUMBER(FIND(MID(C24,6,1)&amp;"x","0x1x2x3x4x5x6x7x8x9x")),ISNUMBER(FIND(MID(C24,7,1)&amp;"x","0x1x2x3x4x5x6x7x8x9x")),ISNUMBER(FIND(MID(C24,8,1)&amp;"x","0x1x2x3x4x5x6x7x8x9x")))),"担当IDの形式を確認",IF(COUNTIFS($K$8:$K$27,C24)&lt;&gt;1,"担当IDが未登録・重複","確認済み")))))))</f>
        <v/>
      </c>
      <c r="H24" s="1" t="str">
        <f aca="false">IF(G24="","",IF(G24="確認済み",0,1))</f>
        <v/>
      </c>
      <c r="I24" s="1" t="str">
        <f aca="false">IF(G24="","",IF(H24&lt;&gt;0,0,IF(AND(ISNUMBER(D24),ISNUMBER(E24),ISNUMBER(F24),D24=INDEX(必要枠!$B$8:$B$38,MATCH(B24,必要枠!$A$8:$A$38,0)),E24=INDEX(必要枠!$C$8:$C$38,MATCH(B24,必要枠!$A$8:$A$38,0)),F24=ROUND((E24-D24)*1440,0),COUNTIFS($C$8:$C$107,C24,$D$8:$D$107,"&lt;"&amp;E24,$E$8:$E$107,"&gt;"&amp;D24)=1),0,1)))</f>
        <v/>
      </c>
      <c r="J24" s="1"/>
      <c r="K24" s="9"/>
      <c r="L24" s="1" t="str">
        <f aca="false">IF(COUNTA(K24)=0,"",IF(NOT(AND(ISTEXT(K24),LEN(K24)=8,EXACT(LEFT(K24,4),"STF-"),ISNUMBER(FIND(MID(K24,5,1)&amp;"x","0x1x2x3x4x5x6x7x8x9x")),ISNUMBER(FIND(MID(K24,6,1)&amp;"x","0x1x2x3x4x5x6x7x8x9x")),ISNUMBER(FIND(MID(K24,7,1)&amp;"x","0x1x2x3x4x5x6x7x8x9x")),ISNUMBER(FIND(MID(K24,8,1)&amp;"x","0x1x2x3x4x5x6x7x8x9x")))),"IDはSTF-と半角数字4桁",IF(COUNTIFS($K$8:$K$27,K24)&gt;1,"登録担当IDが重複","確認済み")))</f>
        <v/>
      </c>
      <c r="M24" s="1" t="str">
        <f aca="false">IF(L24="","",IF(L24="確認済み",0,1))</f>
        <v/>
      </c>
    </row>
    <row r="25" customFormat="false" ht="32" hidden="false" customHeight="true" outlineLevel="0" collapsed="false">
      <c r="A25" s="9"/>
      <c r="B25" s="9"/>
      <c r="C25" s="9"/>
      <c r="D25" s="12" t="str">
        <f aca="false">IF(COUNTA(A25:C25)=0,"",IF(AND(ISTEXT(B25),LEN(B25)=8,EXACT(LEFT(B25,4),"REQ-"),ISNUMBER(FIND(MID(B25,5,1)&amp;"x","0x1x2x3x4x5x6x7x8x9x")),ISNUMBER(FIND(MID(B25,6,1)&amp;"x","0x1x2x3x4x5x6x7x8x9x")),ISNUMBER(FIND(MID(B25,7,1)&amp;"x","0x1x2x3x4x5x6x7x8x9x")),ISNUMBER(FIND(MID(B25,8,1)&amp;"x","0x1x2x3x4x5x6x7x8x9x"))),IF(COUNTIFS(必要枠!$A$8:$A$38,B25)=1,INDEX(必要枠!$B$8:$B$38,MATCH(B25,必要枠!$A$8:$A$38,0)),NA()),NA()))</f>
        <v/>
      </c>
      <c r="E25" s="12" t="str">
        <f aca="false">IF(COUNTA(A25:C25)=0,"",IF(AND(ISTEXT(B25),LEN(B25)=8,EXACT(LEFT(B25,4),"REQ-"),ISNUMBER(FIND(MID(B25,5,1)&amp;"x","0x1x2x3x4x5x6x7x8x9x")),ISNUMBER(FIND(MID(B25,6,1)&amp;"x","0x1x2x3x4x5x6x7x8x9x")),ISNUMBER(FIND(MID(B25,7,1)&amp;"x","0x1x2x3x4x5x6x7x8x9x")),ISNUMBER(FIND(MID(B25,8,1)&amp;"x","0x1x2x3x4x5x6x7x8x9x"))),IF(COUNTIFS(必要枠!$A$8:$A$38,B25)=1,INDEX(必要枠!$C$8:$C$38,MATCH(B25,必要枠!$A$8:$A$38,0)),NA()),NA()))</f>
        <v/>
      </c>
      <c r="F25" s="1" t="str">
        <f aca="false">IF(G25="","",IF(H25&lt;&gt;0,NA(),ROUND((E25-D25)*1440,0)))</f>
        <v/>
      </c>
      <c r="G25" s="1" t="str">
        <f aca="false">IF(COUNTA(A25:C25)=0,"",IF(NOT(AND(ISTEXT(A25),LEN(A25)=8,EXACT(LEFT(A25,4),"ASG-"),ISNUMBER(FIND(MID(A25,5,1)&amp;"x","0x1x2x3x4x5x6x7x8x9x")),ISNUMBER(FIND(MID(A25,6,1)&amp;"x","0x1x2x3x4x5x6x7x8x9x")),ISNUMBER(FIND(MID(A25,7,1)&amp;"x","0x1x2x3x4x5x6x7x8x9x")),ISNUMBER(FIND(MID(A25,8,1)&amp;"x","0x1x2x3x4x5x6x7x8x9x")))),"IDはASG-と半角数字4桁",IF(COUNTIFS($A$8:$A$107,A25)&gt;1,"割当IDが重複",IF(NOT(AND(ISTEXT(B25),LEN(B25)=8,EXACT(LEFT(B25,4),"REQ-"),ISNUMBER(FIND(MID(B25,5,1)&amp;"x","0x1x2x3x4x5x6x7x8x9x")),ISNUMBER(FIND(MID(B25,6,1)&amp;"x","0x1x2x3x4x5x6x7x8x9x")),ISNUMBER(FIND(MID(B25,7,1)&amp;"x","0x1x2x3x4x5x6x7x8x9x")),ISNUMBER(FIND(MID(B25,8,1)&amp;"x","0x1x2x3x4x5x6x7x8x9x")))),"必要枠IDの形式を確認",IF(COUNTIFS(必要枠!$A$8:$A$38,B25)&lt;&gt;1,"必要枠IDが不明・重複",IF(NOT(AND(ISTEXT(C25),LEN(C25)=8,EXACT(LEFT(C25,4),"STF-"),ISNUMBER(FIND(MID(C25,5,1)&amp;"x","0x1x2x3x4x5x6x7x8x9x")),ISNUMBER(FIND(MID(C25,6,1)&amp;"x","0x1x2x3x4x5x6x7x8x9x")),ISNUMBER(FIND(MID(C25,7,1)&amp;"x","0x1x2x3x4x5x6x7x8x9x")),ISNUMBER(FIND(MID(C25,8,1)&amp;"x","0x1x2x3x4x5x6x7x8x9x")))),"担当IDの形式を確認",IF(COUNTIFS($K$8:$K$27,C25)&lt;&gt;1,"担当IDが未登録・重複","確認済み")))))))</f>
        <v/>
      </c>
      <c r="H25" s="1" t="str">
        <f aca="false">IF(G25="","",IF(G25="確認済み",0,1))</f>
        <v/>
      </c>
      <c r="I25" s="1" t="str">
        <f aca="false">IF(G25="","",IF(H25&lt;&gt;0,0,IF(AND(ISNUMBER(D25),ISNUMBER(E25),ISNUMBER(F25),D25=INDEX(必要枠!$B$8:$B$38,MATCH(B25,必要枠!$A$8:$A$38,0)),E25=INDEX(必要枠!$C$8:$C$38,MATCH(B25,必要枠!$A$8:$A$38,0)),F25=ROUND((E25-D25)*1440,0),COUNTIFS($C$8:$C$107,C25,$D$8:$D$107,"&lt;"&amp;E25,$E$8:$E$107,"&gt;"&amp;D25)=1),0,1)))</f>
        <v/>
      </c>
      <c r="J25" s="1"/>
      <c r="K25" s="9"/>
      <c r="L25" s="1" t="str">
        <f aca="false">IF(COUNTA(K25)=0,"",IF(NOT(AND(ISTEXT(K25),LEN(K25)=8,EXACT(LEFT(K25,4),"STF-"),ISNUMBER(FIND(MID(K25,5,1)&amp;"x","0x1x2x3x4x5x6x7x8x9x")),ISNUMBER(FIND(MID(K25,6,1)&amp;"x","0x1x2x3x4x5x6x7x8x9x")),ISNUMBER(FIND(MID(K25,7,1)&amp;"x","0x1x2x3x4x5x6x7x8x9x")),ISNUMBER(FIND(MID(K25,8,1)&amp;"x","0x1x2x3x4x5x6x7x8x9x")))),"IDはSTF-と半角数字4桁",IF(COUNTIFS($K$8:$K$27,K25)&gt;1,"登録担当IDが重複","確認済み")))</f>
        <v/>
      </c>
      <c r="M25" s="1" t="str">
        <f aca="false">IF(L25="","",IF(L25="確認済み",0,1))</f>
        <v/>
      </c>
    </row>
    <row r="26" customFormat="false" ht="32" hidden="false" customHeight="true" outlineLevel="0" collapsed="false">
      <c r="A26" s="9"/>
      <c r="B26" s="9"/>
      <c r="C26" s="9"/>
      <c r="D26" s="12" t="str">
        <f aca="false">IF(COUNTA(A26:C26)=0,"",IF(AND(ISTEXT(B26),LEN(B26)=8,EXACT(LEFT(B26,4),"REQ-"),ISNUMBER(FIND(MID(B26,5,1)&amp;"x","0x1x2x3x4x5x6x7x8x9x")),ISNUMBER(FIND(MID(B26,6,1)&amp;"x","0x1x2x3x4x5x6x7x8x9x")),ISNUMBER(FIND(MID(B26,7,1)&amp;"x","0x1x2x3x4x5x6x7x8x9x")),ISNUMBER(FIND(MID(B26,8,1)&amp;"x","0x1x2x3x4x5x6x7x8x9x"))),IF(COUNTIFS(必要枠!$A$8:$A$38,B26)=1,INDEX(必要枠!$B$8:$B$38,MATCH(B26,必要枠!$A$8:$A$38,0)),NA()),NA()))</f>
        <v/>
      </c>
      <c r="E26" s="12" t="str">
        <f aca="false">IF(COUNTA(A26:C26)=0,"",IF(AND(ISTEXT(B26),LEN(B26)=8,EXACT(LEFT(B26,4),"REQ-"),ISNUMBER(FIND(MID(B26,5,1)&amp;"x","0x1x2x3x4x5x6x7x8x9x")),ISNUMBER(FIND(MID(B26,6,1)&amp;"x","0x1x2x3x4x5x6x7x8x9x")),ISNUMBER(FIND(MID(B26,7,1)&amp;"x","0x1x2x3x4x5x6x7x8x9x")),ISNUMBER(FIND(MID(B26,8,1)&amp;"x","0x1x2x3x4x5x6x7x8x9x"))),IF(COUNTIFS(必要枠!$A$8:$A$38,B26)=1,INDEX(必要枠!$C$8:$C$38,MATCH(B26,必要枠!$A$8:$A$38,0)),NA()),NA()))</f>
        <v/>
      </c>
      <c r="F26" s="1" t="str">
        <f aca="false">IF(G26="","",IF(H26&lt;&gt;0,NA(),ROUND((E26-D26)*1440,0)))</f>
        <v/>
      </c>
      <c r="G26" s="1" t="str">
        <f aca="false">IF(COUNTA(A26:C26)=0,"",IF(NOT(AND(ISTEXT(A26),LEN(A26)=8,EXACT(LEFT(A26,4),"ASG-"),ISNUMBER(FIND(MID(A26,5,1)&amp;"x","0x1x2x3x4x5x6x7x8x9x")),ISNUMBER(FIND(MID(A26,6,1)&amp;"x","0x1x2x3x4x5x6x7x8x9x")),ISNUMBER(FIND(MID(A26,7,1)&amp;"x","0x1x2x3x4x5x6x7x8x9x")),ISNUMBER(FIND(MID(A26,8,1)&amp;"x","0x1x2x3x4x5x6x7x8x9x")))),"IDはASG-と半角数字4桁",IF(COUNTIFS($A$8:$A$107,A26)&gt;1,"割当IDが重複",IF(NOT(AND(ISTEXT(B26),LEN(B26)=8,EXACT(LEFT(B26,4),"REQ-"),ISNUMBER(FIND(MID(B26,5,1)&amp;"x","0x1x2x3x4x5x6x7x8x9x")),ISNUMBER(FIND(MID(B26,6,1)&amp;"x","0x1x2x3x4x5x6x7x8x9x")),ISNUMBER(FIND(MID(B26,7,1)&amp;"x","0x1x2x3x4x5x6x7x8x9x")),ISNUMBER(FIND(MID(B26,8,1)&amp;"x","0x1x2x3x4x5x6x7x8x9x")))),"必要枠IDの形式を確認",IF(COUNTIFS(必要枠!$A$8:$A$38,B26)&lt;&gt;1,"必要枠IDが不明・重複",IF(NOT(AND(ISTEXT(C26),LEN(C26)=8,EXACT(LEFT(C26,4),"STF-"),ISNUMBER(FIND(MID(C26,5,1)&amp;"x","0x1x2x3x4x5x6x7x8x9x")),ISNUMBER(FIND(MID(C26,6,1)&amp;"x","0x1x2x3x4x5x6x7x8x9x")),ISNUMBER(FIND(MID(C26,7,1)&amp;"x","0x1x2x3x4x5x6x7x8x9x")),ISNUMBER(FIND(MID(C26,8,1)&amp;"x","0x1x2x3x4x5x6x7x8x9x")))),"担当IDの形式を確認",IF(COUNTIFS($K$8:$K$27,C26)&lt;&gt;1,"担当IDが未登録・重複","確認済み")))))))</f>
        <v/>
      </c>
      <c r="H26" s="1" t="str">
        <f aca="false">IF(G26="","",IF(G26="確認済み",0,1))</f>
        <v/>
      </c>
      <c r="I26" s="1" t="str">
        <f aca="false">IF(G26="","",IF(H26&lt;&gt;0,0,IF(AND(ISNUMBER(D26),ISNUMBER(E26),ISNUMBER(F26),D26=INDEX(必要枠!$B$8:$B$38,MATCH(B26,必要枠!$A$8:$A$38,0)),E26=INDEX(必要枠!$C$8:$C$38,MATCH(B26,必要枠!$A$8:$A$38,0)),F26=ROUND((E26-D26)*1440,0),COUNTIFS($C$8:$C$107,C26,$D$8:$D$107,"&lt;"&amp;E26,$E$8:$E$107,"&gt;"&amp;D26)=1),0,1)))</f>
        <v/>
      </c>
      <c r="J26" s="1"/>
      <c r="K26" s="9"/>
      <c r="L26" s="1" t="str">
        <f aca="false">IF(COUNTA(K26)=0,"",IF(NOT(AND(ISTEXT(K26),LEN(K26)=8,EXACT(LEFT(K26,4),"STF-"),ISNUMBER(FIND(MID(K26,5,1)&amp;"x","0x1x2x3x4x5x6x7x8x9x")),ISNUMBER(FIND(MID(K26,6,1)&amp;"x","0x1x2x3x4x5x6x7x8x9x")),ISNUMBER(FIND(MID(K26,7,1)&amp;"x","0x1x2x3x4x5x6x7x8x9x")),ISNUMBER(FIND(MID(K26,8,1)&amp;"x","0x1x2x3x4x5x6x7x8x9x")))),"IDはSTF-と半角数字4桁",IF(COUNTIFS($K$8:$K$27,K26)&gt;1,"登録担当IDが重複","確認済み")))</f>
        <v/>
      </c>
      <c r="M26" s="1" t="str">
        <f aca="false">IF(L26="","",IF(L26="確認済み",0,1))</f>
        <v/>
      </c>
    </row>
    <row r="27" customFormat="false" ht="32" hidden="false" customHeight="true" outlineLevel="0" collapsed="false">
      <c r="A27" s="9"/>
      <c r="B27" s="9"/>
      <c r="C27" s="9"/>
      <c r="D27" s="12" t="str">
        <f aca="false">IF(COUNTA(A27:C27)=0,"",IF(AND(ISTEXT(B27),LEN(B27)=8,EXACT(LEFT(B27,4),"REQ-"),ISNUMBER(FIND(MID(B27,5,1)&amp;"x","0x1x2x3x4x5x6x7x8x9x")),ISNUMBER(FIND(MID(B27,6,1)&amp;"x","0x1x2x3x4x5x6x7x8x9x")),ISNUMBER(FIND(MID(B27,7,1)&amp;"x","0x1x2x3x4x5x6x7x8x9x")),ISNUMBER(FIND(MID(B27,8,1)&amp;"x","0x1x2x3x4x5x6x7x8x9x"))),IF(COUNTIFS(必要枠!$A$8:$A$38,B27)=1,INDEX(必要枠!$B$8:$B$38,MATCH(B27,必要枠!$A$8:$A$38,0)),NA()),NA()))</f>
        <v/>
      </c>
      <c r="E27" s="12" t="str">
        <f aca="false">IF(COUNTA(A27:C27)=0,"",IF(AND(ISTEXT(B27),LEN(B27)=8,EXACT(LEFT(B27,4),"REQ-"),ISNUMBER(FIND(MID(B27,5,1)&amp;"x","0x1x2x3x4x5x6x7x8x9x")),ISNUMBER(FIND(MID(B27,6,1)&amp;"x","0x1x2x3x4x5x6x7x8x9x")),ISNUMBER(FIND(MID(B27,7,1)&amp;"x","0x1x2x3x4x5x6x7x8x9x")),ISNUMBER(FIND(MID(B27,8,1)&amp;"x","0x1x2x3x4x5x6x7x8x9x"))),IF(COUNTIFS(必要枠!$A$8:$A$38,B27)=1,INDEX(必要枠!$C$8:$C$38,MATCH(B27,必要枠!$A$8:$A$38,0)),NA()),NA()))</f>
        <v/>
      </c>
      <c r="F27" s="1" t="str">
        <f aca="false">IF(G27="","",IF(H27&lt;&gt;0,NA(),ROUND((E27-D27)*1440,0)))</f>
        <v/>
      </c>
      <c r="G27" s="1" t="str">
        <f aca="false">IF(COUNTA(A27:C27)=0,"",IF(NOT(AND(ISTEXT(A27),LEN(A27)=8,EXACT(LEFT(A27,4),"ASG-"),ISNUMBER(FIND(MID(A27,5,1)&amp;"x","0x1x2x3x4x5x6x7x8x9x")),ISNUMBER(FIND(MID(A27,6,1)&amp;"x","0x1x2x3x4x5x6x7x8x9x")),ISNUMBER(FIND(MID(A27,7,1)&amp;"x","0x1x2x3x4x5x6x7x8x9x")),ISNUMBER(FIND(MID(A27,8,1)&amp;"x","0x1x2x3x4x5x6x7x8x9x")))),"IDはASG-と半角数字4桁",IF(COUNTIFS($A$8:$A$107,A27)&gt;1,"割当IDが重複",IF(NOT(AND(ISTEXT(B27),LEN(B27)=8,EXACT(LEFT(B27,4),"REQ-"),ISNUMBER(FIND(MID(B27,5,1)&amp;"x","0x1x2x3x4x5x6x7x8x9x")),ISNUMBER(FIND(MID(B27,6,1)&amp;"x","0x1x2x3x4x5x6x7x8x9x")),ISNUMBER(FIND(MID(B27,7,1)&amp;"x","0x1x2x3x4x5x6x7x8x9x")),ISNUMBER(FIND(MID(B27,8,1)&amp;"x","0x1x2x3x4x5x6x7x8x9x")))),"必要枠IDの形式を確認",IF(COUNTIFS(必要枠!$A$8:$A$38,B27)&lt;&gt;1,"必要枠IDが不明・重複",IF(NOT(AND(ISTEXT(C27),LEN(C27)=8,EXACT(LEFT(C27,4),"STF-"),ISNUMBER(FIND(MID(C27,5,1)&amp;"x","0x1x2x3x4x5x6x7x8x9x")),ISNUMBER(FIND(MID(C27,6,1)&amp;"x","0x1x2x3x4x5x6x7x8x9x")),ISNUMBER(FIND(MID(C27,7,1)&amp;"x","0x1x2x3x4x5x6x7x8x9x")),ISNUMBER(FIND(MID(C27,8,1)&amp;"x","0x1x2x3x4x5x6x7x8x9x")))),"担当IDの形式を確認",IF(COUNTIFS($K$8:$K$27,C27)&lt;&gt;1,"担当IDが未登録・重複","確認済み")))))))</f>
        <v/>
      </c>
      <c r="H27" s="1" t="str">
        <f aca="false">IF(G27="","",IF(G27="確認済み",0,1))</f>
        <v/>
      </c>
      <c r="I27" s="1" t="str">
        <f aca="false">IF(G27="","",IF(H27&lt;&gt;0,0,IF(AND(ISNUMBER(D27),ISNUMBER(E27),ISNUMBER(F27),D27=INDEX(必要枠!$B$8:$B$38,MATCH(B27,必要枠!$A$8:$A$38,0)),E27=INDEX(必要枠!$C$8:$C$38,MATCH(B27,必要枠!$A$8:$A$38,0)),F27=ROUND((E27-D27)*1440,0),COUNTIFS($C$8:$C$107,C27,$D$8:$D$107,"&lt;"&amp;E27,$E$8:$E$107,"&gt;"&amp;D27)=1),0,1)))</f>
        <v/>
      </c>
      <c r="J27" s="1"/>
      <c r="K27" s="9"/>
      <c r="L27" s="1" t="str">
        <f aca="false">IF(COUNTA(K27)=0,"",IF(NOT(AND(ISTEXT(K27),LEN(K27)=8,EXACT(LEFT(K27,4),"STF-"),ISNUMBER(FIND(MID(K27,5,1)&amp;"x","0x1x2x3x4x5x6x7x8x9x")),ISNUMBER(FIND(MID(K27,6,1)&amp;"x","0x1x2x3x4x5x6x7x8x9x")),ISNUMBER(FIND(MID(K27,7,1)&amp;"x","0x1x2x3x4x5x6x7x8x9x")),ISNUMBER(FIND(MID(K27,8,1)&amp;"x","0x1x2x3x4x5x6x7x8x9x")))),"IDはSTF-と半角数字4桁",IF(COUNTIFS($K$8:$K$27,K27)&gt;1,"登録担当IDが重複","確認済み")))</f>
        <v/>
      </c>
      <c r="M27" s="1" t="str">
        <f aca="false">IF(L27="","",IF(L27="確認済み",0,1))</f>
        <v/>
      </c>
    </row>
    <row r="28" customFormat="false" ht="32" hidden="false" customHeight="true" outlineLevel="0" collapsed="false">
      <c r="A28" s="9"/>
      <c r="B28" s="9"/>
      <c r="C28" s="9"/>
      <c r="D28" s="12" t="str">
        <f aca="false">IF(COUNTA(A28:C28)=0,"",IF(AND(ISTEXT(B28),LEN(B28)=8,EXACT(LEFT(B28,4),"REQ-"),ISNUMBER(FIND(MID(B28,5,1)&amp;"x","0x1x2x3x4x5x6x7x8x9x")),ISNUMBER(FIND(MID(B28,6,1)&amp;"x","0x1x2x3x4x5x6x7x8x9x")),ISNUMBER(FIND(MID(B28,7,1)&amp;"x","0x1x2x3x4x5x6x7x8x9x")),ISNUMBER(FIND(MID(B28,8,1)&amp;"x","0x1x2x3x4x5x6x7x8x9x"))),IF(COUNTIFS(必要枠!$A$8:$A$38,B28)=1,INDEX(必要枠!$B$8:$B$38,MATCH(B28,必要枠!$A$8:$A$38,0)),NA()),NA()))</f>
        <v/>
      </c>
      <c r="E28" s="12" t="str">
        <f aca="false">IF(COUNTA(A28:C28)=0,"",IF(AND(ISTEXT(B28),LEN(B28)=8,EXACT(LEFT(B28,4),"REQ-"),ISNUMBER(FIND(MID(B28,5,1)&amp;"x","0x1x2x3x4x5x6x7x8x9x")),ISNUMBER(FIND(MID(B28,6,1)&amp;"x","0x1x2x3x4x5x6x7x8x9x")),ISNUMBER(FIND(MID(B28,7,1)&amp;"x","0x1x2x3x4x5x6x7x8x9x")),ISNUMBER(FIND(MID(B28,8,1)&amp;"x","0x1x2x3x4x5x6x7x8x9x"))),IF(COUNTIFS(必要枠!$A$8:$A$38,B28)=1,INDEX(必要枠!$C$8:$C$38,MATCH(B28,必要枠!$A$8:$A$38,0)),NA()),NA()))</f>
        <v/>
      </c>
      <c r="F28" s="1" t="str">
        <f aca="false">IF(G28="","",IF(H28&lt;&gt;0,NA(),ROUND((E28-D28)*1440,0)))</f>
        <v/>
      </c>
      <c r="G28" s="1" t="str">
        <f aca="false">IF(COUNTA(A28:C28)=0,"",IF(NOT(AND(ISTEXT(A28),LEN(A28)=8,EXACT(LEFT(A28,4),"ASG-"),ISNUMBER(FIND(MID(A28,5,1)&amp;"x","0x1x2x3x4x5x6x7x8x9x")),ISNUMBER(FIND(MID(A28,6,1)&amp;"x","0x1x2x3x4x5x6x7x8x9x")),ISNUMBER(FIND(MID(A28,7,1)&amp;"x","0x1x2x3x4x5x6x7x8x9x")),ISNUMBER(FIND(MID(A28,8,1)&amp;"x","0x1x2x3x4x5x6x7x8x9x")))),"IDはASG-と半角数字4桁",IF(COUNTIFS($A$8:$A$107,A28)&gt;1,"割当IDが重複",IF(NOT(AND(ISTEXT(B28),LEN(B28)=8,EXACT(LEFT(B28,4),"REQ-"),ISNUMBER(FIND(MID(B28,5,1)&amp;"x","0x1x2x3x4x5x6x7x8x9x")),ISNUMBER(FIND(MID(B28,6,1)&amp;"x","0x1x2x3x4x5x6x7x8x9x")),ISNUMBER(FIND(MID(B28,7,1)&amp;"x","0x1x2x3x4x5x6x7x8x9x")),ISNUMBER(FIND(MID(B28,8,1)&amp;"x","0x1x2x3x4x5x6x7x8x9x")))),"必要枠IDの形式を確認",IF(COUNTIFS(必要枠!$A$8:$A$38,B28)&lt;&gt;1,"必要枠IDが不明・重複",IF(NOT(AND(ISTEXT(C28),LEN(C28)=8,EXACT(LEFT(C28,4),"STF-"),ISNUMBER(FIND(MID(C28,5,1)&amp;"x","0x1x2x3x4x5x6x7x8x9x")),ISNUMBER(FIND(MID(C28,6,1)&amp;"x","0x1x2x3x4x5x6x7x8x9x")),ISNUMBER(FIND(MID(C28,7,1)&amp;"x","0x1x2x3x4x5x6x7x8x9x")),ISNUMBER(FIND(MID(C28,8,1)&amp;"x","0x1x2x3x4x5x6x7x8x9x")))),"担当IDの形式を確認",IF(COUNTIFS($K$8:$K$27,C28)&lt;&gt;1,"担当IDが未登録・重複","確認済み")))))))</f>
        <v/>
      </c>
      <c r="H28" s="1" t="str">
        <f aca="false">IF(G28="","",IF(G28="確認済み",0,1))</f>
        <v/>
      </c>
      <c r="I28" s="1" t="str">
        <f aca="false">IF(G28="","",IF(H28&lt;&gt;0,0,IF(AND(ISNUMBER(D28),ISNUMBER(E28),ISNUMBER(F28),D28=INDEX(必要枠!$B$8:$B$38,MATCH(B28,必要枠!$A$8:$A$38,0)),E28=INDEX(必要枠!$C$8:$C$38,MATCH(B28,必要枠!$A$8:$A$38,0)),F28=ROUND((E28-D28)*1440,0),COUNTIFS($C$8:$C$107,C28,$D$8:$D$107,"&lt;"&amp;E28,$E$8:$E$107,"&gt;"&amp;D28)=1),0,1)))</f>
        <v/>
      </c>
      <c r="J28" s="1"/>
      <c r="K28" s="1"/>
      <c r="L28" s="1"/>
      <c r="M28" s="1"/>
    </row>
    <row r="29" customFormat="false" ht="32" hidden="false" customHeight="true" outlineLevel="0" collapsed="false">
      <c r="A29" s="9"/>
      <c r="B29" s="9"/>
      <c r="C29" s="9"/>
      <c r="D29" s="12" t="str">
        <f aca="false">IF(COUNTA(A29:C29)=0,"",IF(AND(ISTEXT(B29),LEN(B29)=8,EXACT(LEFT(B29,4),"REQ-"),ISNUMBER(FIND(MID(B29,5,1)&amp;"x","0x1x2x3x4x5x6x7x8x9x")),ISNUMBER(FIND(MID(B29,6,1)&amp;"x","0x1x2x3x4x5x6x7x8x9x")),ISNUMBER(FIND(MID(B29,7,1)&amp;"x","0x1x2x3x4x5x6x7x8x9x")),ISNUMBER(FIND(MID(B29,8,1)&amp;"x","0x1x2x3x4x5x6x7x8x9x"))),IF(COUNTIFS(必要枠!$A$8:$A$38,B29)=1,INDEX(必要枠!$B$8:$B$38,MATCH(B29,必要枠!$A$8:$A$38,0)),NA()),NA()))</f>
        <v/>
      </c>
      <c r="E29" s="12" t="str">
        <f aca="false">IF(COUNTA(A29:C29)=0,"",IF(AND(ISTEXT(B29),LEN(B29)=8,EXACT(LEFT(B29,4),"REQ-"),ISNUMBER(FIND(MID(B29,5,1)&amp;"x","0x1x2x3x4x5x6x7x8x9x")),ISNUMBER(FIND(MID(B29,6,1)&amp;"x","0x1x2x3x4x5x6x7x8x9x")),ISNUMBER(FIND(MID(B29,7,1)&amp;"x","0x1x2x3x4x5x6x7x8x9x")),ISNUMBER(FIND(MID(B29,8,1)&amp;"x","0x1x2x3x4x5x6x7x8x9x"))),IF(COUNTIFS(必要枠!$A$8:$A$38,B29)=1,INDEX(必要枠!$C$8:$C$38,MATCH(B29,必要枠!$A$8:$A$38,0)),NA()),NA()))</f>
        <v/>
      </c>
      <c r="F29" s="1" t="str">
        <f aca="false">IF(G29="","",IF(H29&lt;&gt;0,NA(),ROUND((E29-D29)*1440,0)))</f>
        <v/>
      </c>
      <c r="G29" s="1" t="str">
        <f aca="false">IF(COUNTA(A29:C29)=0,"",IF(NOT(AND(ISTEXT(A29),LEN(A29)=8,EXACT(LEFT(A29,4),"ASG-"),ISNUMBER(FIND(MID(A29,5,1)&amp;"x","0x1x2x3x4x5x6x7x8x9x")),ISNUMBER(FIND(MID(A29,6,1)&amp;"x","0x1x2x3x4x5x6x7x8x9x")),ISNUMBER(FIND(MID(A29,7,1)&amp;"x","0x1x2x3x4x5x6x7x8x9x")),ISNUMBER(FIND(MID(A29,8,1)&amp;"x","0x1x2x3x4x5x6x7x8x9x")))),"IDはASG-と半角数字4桁",IF(COUNTIFS($A$8:$A$107,A29)&gt;1,"割当IDが重複",IF(NOT(AND(ISTEXT(B29),LEN(B29)=8,EXACT(LEFT(B29,4),"REQ-"),ISNUMBER(FIND(MID(B29,5,1)&amp;"x","0x1x2x3x4x5x6x7x8x9x")),ISNUMBER(FIND(MID(B29,6,1)&amp;"x","0x1x2x3x4x5x6x7x8x9x")),ISNUMBER(FIND(MID(B29,7,1)&amp;"x","0x1x2x3x4x5x6x7x8x9x")),ISNUMBER(FIND(MID(B29,8,1)&amp;"x","0x1x2x3x4x5x6x7x8x9x")))),"必要枠IDの形式を確認",IF(COUNTIFS(必要枠!$A$8:$A$38,B29)&lt;&gt;1,"必要枠IDが不明・重複",IF(NOT(AND(ISTEXT(C29),LEN(C29)=8,EXACT(LEFT(C29,4),"STF-"),ISNUMBER(FIND(MID(C29,5,1)&amp;"x","0x1x2x3x4x5x6x7x8x9x")),ISNUMBER(FIND(MID(C29,6,1)&amp;"x","0x1x2x3x4x5x6x7x8x9x")),ISNUMBER(FIND(MID(C29,7,1)&amp;"x","0x1x2x3x4x5x6x7x8x9x")),ISNUMBER(FIND(MID(C29,8,1)&amp;"x","0x1x2x3x4x5x6x7x8x9x")))),"担当IDの形式を確認",IF(COUNTIFS($K$8:$K$27,C29)&lt;&gt;1,"担当IDが未登録・重複","確認済み")))))))</f>
        <v/>
      </c>
      <c r="H29" s="1" t="str">
        <f aca="false">IF(G29="","",IF(G29="確認済み",0,1))</f>
        <v/>
      </c>
      <c r="I29" s="1" t="str">
        <f aca="false">IF(G29="","",IF(H29&lt;&gt;0,0,IF(AND(ISNUMBER(D29),ISNUMBER(E29),ISNUMBER(F29),D29=INDEX(必要枠!$B$8:$B$38,MATCH(B29,必要枠!$A$8:$A$38,0)),E29=INDEX(必要枠!$C$8:$C$38,MATCH(B29,必要枠!$A$8:$A$38,0)),F29=ROUND((E29-D29)*1440,0),COUNTIFS($C$8:$C$107,C29,$D$8:$D$107,"&lt;"&amp;E29,$E$8:$E$107,"&gt;"&amp;D29)=1),0,1)))</f>
        <v/>
      </c>
      <c r="J29" s="1"/>
      <c r="K29" s="1"/>
      <c r="L29" s="1"/>
      <c r="M29" s="1"/>
    </row>
    <row r="30" customFormat="false" ht="32" hidden="false" customHeight="true" outlineLevel="0" collapsed="false">
      <c r="A30" s="9"/>
      <c r="B30" s="9"/>
      <c r="C30" s="9"/>
      <c r="D30" s="12" t="str">
        <f aca="false">IF(COUNTA(A30:C30)=0,"",IF(AND(ISTEXT(B30),LEN(B30)=8,EXACT(LEFT(B30,4),"REQ-"),ISNUMBER(FIND(MID(B30,5,1)&amp;"x","0x1x2x3x4x5x6x7x8x9x")),ISNUMBER(FIND(MID(B30,6,1)&amp;"x","0x1x2x3x4x5x6x7x8x9x")),ISNUMBER(FIND(MID(B30,7,1)&amp;"x","0x1x2x3x4x5x6x7x8x9x")),ISNUMBER(FIND(MID(B30,8,1)&amp;"x","0x1x2x3x4x5x6x7x8x9x"))),IF(COUNTIFS(必要枠!$A$8:$A$38,B30)=1,INDEX(必要枠!$B$8:$B$38,MATCH(B30,必要枠!$A$8:$A$38,0)),NA()),NA()))</f>
        <v/>
      </c>
      <c r="E30" s="12" t="str">
        <f aca="false">IF(COUNTA(A30:C30)=0,"",IF(AND(ISTEXT(B30),LEN(B30)=8,EXACT(LEFT(B30,4),"REQ-"),ISNUMBER(FIND(MID(B30,5,1)&amp;"x","0x1x2x3x4x5x6x7x8x9x")),ISNUMBER(FIND(MID(B30,6,1)&amp;"x","0x1x2x3x4x5x6x7x8x9x")),ISNUMBER(FIND(MID(B30,7,1)&amp;"x","0x1x2x3x4x5x6x7x8x9x")),ISNUMBER(FIND(MID(B30,8,1)&amp;"x","0x1x2x3x4x5x6x7x8x9x"))),IF(COUNTIFS(必要枠!$A$8:$A$38,B30)=1,INDEX(必要枠!$C$8:$C$38,MATCH(B30,必要枠!$A$8:$A$38,0)),NA()),NA()))</f>
        <v/>
      </c>
      <c r="F30" s="1" t="str">
        <f aca="false">IF(G30="","",IF(H30&lt;&gt;0,NA(),ROUND((E30-D30)*1440,0)))</f>
        <v/>
      </c>
      <c r="G30" s="1" t="str">
        <f aca="false">IF(COUNTA(A30:C30)=0,"",IF(NOT(AND(ISTEXT(A30),LEN(A30)=8,EXACT(LEFT(A30,4),"ASG-"),ISNUMBER(FIND(MID(A30,5,1)&amp;"x","0x1x2x3x4x5x6x7x8x9x")),ISNUMBER(FIND(MID(A30,6,1)&amp;"x","0x1x2x3x4x5x6x7x8x9x")),ISNUMBER(FIND(MID(A30,7,1)&amp;"x","0x1x2x3x4x5x6x7x8x9x")),ISNUMBER(FIND(MID(A30,8,1)&amp;"x","0x1x2x3x4x5x6x7x8x9x")))),"IDはASG-と半角数字4桁",IF(COUNTIFS($A$8:$A$107,A30)&gt;1,"割当IDが重複",IF(NOT(AND(ISTEXT(B30),LEN(B30)=8,EXACT(LEFT(B30,4),"REQ-"),ISNUMBER(FIND(MID(B30,5,1)&amp;"x","0x1x2x3x4x5x6x7x8x9x")),ISNUMBER(FIND(MID(B30,6,1)&amp;"x","0x1x2x3x4x5x6x7x8x9x")),ISNUMBER(FIND(MID(B30,7,1)&amp;"x","0x1x2x3x4x5x6x7x8x9x")),ISNUMBER(FIND(MID(B30,8,1)&amp;"x","0x1x2x3x4x5x6x7x8x9x")))),"必要枠IDの形式を確認",IF(COUNTIFS(必要枠!$A$8:$A$38,B30)&lt;&gt;1,"必要枠IDが不明・重複",IF(NOT(AND(ISTEXT(C30),LEN(C30)=8,EXACT(LEFT(C30,4),"STF-"),ISNUMBER(FIND(MID(C30,5,1)&amp;"x","0x1x2x3x4x5x6x7x8x9x")),ISNUMBER(FIND(MID(C30,6,1)&amp;"x","0x1x2x3x4x5x6x7x8x9x")),ISNUMBER(FIND(MID(C30,7,1)&amp;"x","0x1x2x3x4x5x6x7x8x9x")),ISNUMBER(FIND(MID(C30,8,1)&amp;"x","0x1x2x3x4x5x6x7x8x9x")))),"担当IDの形式を確認",IF(COUNTIFS($K$8:$K$27,C30)&lt;&gt;1,"担当IDが未登録・重複","確認済み")))))))</f>
        <v/>
      </c>
      <c r="H30" s="1" t="str">
        <f aca="false">IF(G30="","",IF(G30="確認済み",0,1))</f>
        <v/>
      </c>
      <c r="I30" s="1" t="str">
        <f aca="false">IF(G30="","",IF(H30&lt;&gt;0,0,IF(AND(ISNUMBER(D30),ISNUMBER(E30),ISNUMBER(F30),D30=INDEX(必要枠!$B$8:$B$38,MATCH(B30,必要枠!$A$8:$A$38,0)),E30=INDEX(必要枠!$C$8:$C$38,MATCH(B30,必要枠!$A$8:$A$38,0)),F30=ROUND((E30-D30)*1440,0),COUNTIFS($C$8:$C$107,C30,$D$8:$D$107,"&lt;"&amp;E30,$E$8:$E$107,"&gt;"&amp;D30)=1),0,1)))</f>
        <v/>
      </c>
      <c r="J30" s="1"/>
      <c r="K30" s="1"/>
      <c r="L30" s="1"/>
      <c r="M30" s="1"/>
    </row>
    <row r="31" customFormat="false" ht="32" hidden="false" customHeight="true" outlineLevel="0" collapsed="false">
      <c r="A31" s="9"/>
      <c r="B31" s="9"/>
      <c r="C31" s="9"/>
      <c r="D31" s="12" t="str">
        <f aca="false">IF(COUNTA(A31:C31)=0,"",IF(AND(ISTEXT(B31),LEN(B31)=8,EXACT(LEFT(B31,4),"REQ-"),ISNUMBER(FIND(MID(B31,5,1)&amp;"x","0x1x2x3x4x5x6x7x8x9x")),ISNUMBER(FIND(MID(B31,6,1)&amp;"x","0x1x2x3x4x5x6x7x8x9x")),ISNUMBER(FIND(MID(B31,7,1)&amp;"x","0x1x2x3x4x5x6x7x8x9x")),ISNUMBER(FIND(MID(B31,8,1)&amp;"x","0x1x2x3x4x5x6x7x8x9x"))),IF(COUNTIFS(必要枠!$A$8:$A$38,B31)=1,INDEX(必要枠!$B$8:$B$38,MATCH(B31,必要枠!$A$8:$A$38,0)),NA()),NA()))</f>
        <v/>
      </c>
      <c r="E31" s="12" t="str">
        <f aca="false">IF(COUNTA(A31:C31)=0,"",IF(AND(ISTEXT(B31),LEN(B31)=8,EXACT(LEFT(B31,4),"REQ-"),ISNUMBER(FIND(MID(B31,5,1)&amp;"x","0x1x2x3x4x5x6x7x8x9x")),ISNUMBER(FIND(MID(B31,6,1)&amp;"x","0x1x2x3x4x5x6x7x8x9x")),ISNUMBER(FIND(MID(B31,7,1)&amp;"x","0x1x2x3x4x5x6x7x8x9x")),ISNUMBER(FIND(MID(B31,8,1)&amp;"x","0x1x2x3x4x5x6x7x8x9x"))),IF(COUNTIFS(必要枠!$A$8:$A$38,B31)=1,INDEX(必要枠!$C$8:$C$38,MATCH(B31,必要枠!$A$8:$A$38,0)),NA()),NA()))</f>
        <v/>
      </c>
      <c r="F31" s="1" t="str">
        <f aca="false">IF(G31="","",IF(H31&lt;&gt;0,NA(),ROUND((E31-D31)*1440,0)))</f>
        <v/>
      </c>
      <c r="G31" s="1" t="str">
        <f aca="false">IF(COUNTA(A31:C31)=0,"",IF(NOT(AND(ISTEXT(A31),LEN(A31)=8,EXACT(LEFT(A31,4),"ASG-"),ISNUMBER(FIND(MID(A31,5,1)&amp;"x","0x1x2x3x4x5x6x7x8x9x")),ISNUMBER(FIND(MID(A31,6,1)&amp;"x","0x1x2x3x4x5x6x7x8x9x")),ISNUMBER(FIND(MID(A31,7,1)&amp;"x","0x1x2x3x4x5x6x7x8x9x")),ISNUMBER(FIND(MID(A31,8,1)&amp;"x","0x1x2x3x4x5x6x7x8x9x")))),"IDはASG-と半角数字4桁",IF(COUNTIFS($A$8:$A$107,A31)&gt;1,"割当IDが重複",IF(NOT(AND(ISTEXT(B31),LEN(B31)=8,EXACT(LEFT(B31,4),"REQ-"),ISNUMBER(FIND(MID(B31,5,1)&amp;"x","0x1x2x3x4x5x6x7x8x9x")),ISNUMBER(FIND(MID(B31,6,1)&amp;"x","0x1x2x3x4x5x6x7x8x9x")),ISNUMBER(FIND(MID(B31,7,1)&amp;"x","0x1x2x3x4x5x6x7x8x9x")),ISNUMBER(FIND(MID(B31,8,1)&amp;"x","0x1x2x3x4x5x6x7x8x9x")))),"必要枠IDの形式を確認",IF(COUNTIFS(必要枠!$A$8:$A$38,B31)&lt;&gt;1,"必要枠IDが不明・重複",IF(NOT(AND(ISTEXT(C31),LEN(C31)=8,EXACT(LEFT(C31,4),"STF-"),ISNUMBER(FIND(MID(C31,5,1)&amp;"x","0x1x2x3x4x5x6x7x8x9x")),ISNUMBER(FIND(MID(C31,6,1)&amp;"x","0x1x2x3x4x5x6x7x8x9x")),ISNUMBER(FIND(MID(C31,7,1)&amp;"x","0x1x2x3x4x5x6x7x8x9x")),ISNUMBER(FIND(MID(C31,8,1)&amp;"x","0x1x2x3x4x5x6x7x8x9x")))),"担当IDの形式を確認",IF(COUNTIFS($K$8:$K$27,C31)&lt;&gt;1,"担当IDが未登録・重複","確認済み")))))))</f>
        <v/>
      </c>
      <c r="H31" s="1" t="str">
        <f aca="false">IF(G31="","",IF(G31="確認済み",0,1))</f>
        <v/>
      </c>
      <c r="I31" s="1" t="str">
        <f aca="false">IF(G31="","",IF(H31&lt;&gt;0,0,IF(AND(ISNUMBER(D31),ISNUMBER(E31),ISNUMBER(F31),D31=INDEX(必要枠!$B$8:$B$38,MATCH(B31,必要枠!$A$8:$A$38,0)),E31=INDEX(必要枠!$C$8:$C$38,MATCH(B31,必要枠!$A$8:$A$38,0)),F31=ROUND((E31-D31)*1440,0),COUNTIFS($C$8:$C$107,C31,$D$8:$D$107,"&lt;"&amp;E31,$E$8:$E$107,"&gt;"&amp;D31)=1),0,1)))</f>
        <v/>
      </c>
      <c r="J31" s="1"/>
      <c r="K31" s="1"/>
      <c r="L31" s="1"/>
      <c r="M31" s="1"/>
    </row>
    <row r="32" customFormat="false" ht="32" hidden="false" customHeight="true" outlineLevel="0" collapsed="false">
      <c r="A32" s="9"/>
      <c r="B32" s="9"/>
      <c r="C32" s="9"/>
      <c r="D32" s="12" t="str">
        <f aca="false">IF(COUNTA(A32:C32)=0,"",IF(AND(ISTEXT(B32),LEN(B32)=8,EXACT(LEFT(B32,4),"REQ-"),ISNUMBER(FIND(MID(B32,5,1)&amp;"x","0x1x2x3x4x5x6x7x8x9x")),ISNUMBER(FIND(MID(B32,6,1)&amp;"x","0x1x2x3x4x5x6x7x8x9x")),ISNUMBER(FIND(MID(B32,7,1)&amp;"x","0x1x2x3x4x5x6x7x8x9x")),ISNUMBER(FIND(MID(B32,8,1)&amp;"x","0x1x2x3x4x5x6x7x8x9x"))),IF(COUNTIFS(必要枠!$A$8:$A$38,B32)=1,INDEX(必要枠!$B$8:$B$38,MATCH(B32,必要枠!$A$8:$A$38,0)),NA()),NA()))</f>
        <v/>
      </c>
      <c r="E32" s="12" t="str">
        <f aca="false">IF(COUNTA(A32:C32)=0,"",IF(AND(ISTEXT(B32),LEN(B32)=8,EXACT(LEFT(B32,4),"REQ-"),ISNUMBER(FIND(MID(B32,5,1)&amp;"x","0x1x2x3x4x5x6x7x8x9x")),ISNUMBER(FIND(MID(B32,6,1)&amp;"x","0x1x2x3x4x5x6x7x8x9x")),ISNUMBER(FIND(MID(B32,7,1)&amp;"x","0x1x2x3x4x5x6x7x8x9x")),ISNUMBER(FIND(MID(B32,8,1)&amp;"x","0x1x2x3x4x5x6x7x8x9x"))),IF(COUNTIFS(必要枠!$A$8:$A$38,B32)=1,INDEX(必要枠!$C$8:$C$38,MATCH(B32,必要枠!$A$8:$A$38,0)),NA()),NA()))</f>
        <v/>
      </c>
      <c r="F32" s="1" t="str">
        <f aca="false">IF(G32="","",IF(H32&lt;&gt;0,NA(),ROUND((E32-D32)*1440,0)))</f>
        <v/>
      </c>
      <c r="G32" s="1" t="str">
        <f aca="false">IF(COUNTA(A32:C32)=0,"",IF(NOT(AND(ISTEXT(A32),LEN(A32)=8,EXACT(LEFT(A32,4),"ASG-"),ISNUMBER(FIND(MID(A32,5,1)&amp;"x","0x1x2x3x4x5x6x7x8x9x")),ISNUMBER(FIND(MID(A32,6,1)&amp;"x","0x1x2x3x4x5x6x7x8x9x")),ISNUMBER(FIND(MID(A32,7,1)&amp;"x","0x1x2x3x4x5x6x7x8x9x")),ISNUMBER(FIND(MID(A32,8,1)&amp;"x","0x1x2x3x4x5x6x7x8x9x")))),"IDはASG-と半角数字4桁",IF(COUNTIFS($A$8:$A$107,A32)&gt;1,"割当IDが重複",IF(NOT(AND(ISTEXT(B32),LEN(B32)=8,EXACT(LEFT(B32,4),"REQ-"),ISNUMBER(FIND(MID(B32,5,1)&amp;"x","0x1x2x3x4x5x6x7x8x9x")),ISNUMBER(FIND(MID(B32,6,1)&amp;"x","0x1x2x3x4x5x6x7x8x9x")),ISNUMBER(FIND(MID(B32,7,1)&amp;"x","0x1x2x3x4x5x6x7x8x9x")),ISNUMBER(FIND(MID(B32,8,1)&amp;"x","0x1x2x3x4x5x6x7x8x9x")))),"必要枠IDの形式を確認",IF(COUNTIFS(必要枠!$A$8:$A$38,B32)&lt;&gt;1,"必要枠IDが不明・重複",IF(NOT(AND(ISTEXT(C32),LEN(C32)=8,EXACT(LEFT(C32,4),"STF-"),ISNUMBER(FIND(MID(C32,5,1)&amp;"x","0x1x2x3x4x5x6x7x8x9x")),ISNUMBER(FIND(MID(C32,6,1)&amp;"x","0x1x2x3x4x5x6x7x8x9x")),ISNUMBER(FIND(MID(C32,7,1)&amp;"x","0x1x2x3x4x5x6x7x8x9x")),ISNUMBER(FIND(MID(C32,8,1)&amp;"x","0x1x2x3x4x5x6x7x8x9x")))),"担当IDの形式を確認",IF(COUNTIFS($K$8:$K$27,C32)&lt;&gt;1,"担当IDが未登録・重複","確認済み")))))))</f>
        <v/>
      </c>
      <c r="H32" s="1" t="str">
        <f aca="false">IF(G32="","",IF(G32="確認済み",0,1))</f>
        <v/>
      </c>
      <c r="I32" s="1" t="str">
        <f aca="false">IF(G32="","",IF(H32&lt;&gt;0,0,IF(AND(ISNUMBER(D32),ISNUMBER(E32),ISNUMBER(F32),D32=INDEX(必要枠!$B$8:$B$38,MATCH(B32,必要枠!$A$8:$A$38,0)),E32=INDEX(必要枠!$C$8:$C$38,MATCH(B32,必要枠!$A$8:$A$38,0)),F32=ROUND((E32-D32)*1440,0),COUNTIFS($C$8:$C$107,C32,$D$8:$D$107,"&lt;"&amp;E32,$E$8:$E$107,"&gt;"&amp;D32)=1),0,1)))</f>
        <v/>
      </c>
      <c r="J32" s="1"/>
      <c r="K32" s="1"/>
      <c r="L32" s="1"/>
      <c r="M32" s="1"/>
    </row>
    <row r="33" customFormat="false" ht="32" hidden="false" customHeight="true" outlineLevel="0" collapsed="false">
      <c r="A33" s="9"/>
      <c r="B33" s="9"/>
      <c r="C33" s="9"/>
      <c r="D33" s="12" t="str">
        <f aca="false">IF(COUNTA(A33:C33)=0,"",IF(AND(ISTEXT(B33),LEN(B33)=8,EXACT(LEFT(B33,4),"REQ-"),ISNUMBER(FIND(MID(B33,5,1)&amp;"x","0x1x2x3x4x5x6x7x8x9x")),ISNUMBER(FIND(MID(B33,6,1)&amp;"x","0x1x2x3x4x5x6x7x8x9x")),ISNUMBER(FIND(MID(B33,7,1)&amp;"x","0x1x2x3x4x5x6x7x8x9x")),ISNUMBER(FIND(MID(B33,8,1)&amp;"x","0x1x2x3x4x5x6x7x8x9x"))),IF(COUNTIFS(必要枠!$A$8:$A$38,B33)=1,INDEX(必要枠!$B$8:$B$38,MATCH(B33,必要枠!$A$8:$A$38,0)),NA()),NA()))</f>
        <v/>
      </c>
      <c r="E33" s="12" t="str">
        <f aca="false">IF(COUNTA(A33:C33)=0,"",IF(AND(ISTEXT(B33),LEN(B33)=8,EXACT(LEFT(B33,4),"REQ-"),ISNUMBER(FIND(MID(B33,5,1)&amp;"x","0x1x2x3x4x5x6x7x8x9x")),ISNUMBER(FIND(MID(B33,6,1)&amp;"x","0x1x2x3x4x5x6x7x8x9x")),ISNUMBER(FIND(MID(B33,7,1)&amp;"x","0x1x2x3x4x5x6x7x8x9x")),ISNUMBER(FIND(MID(B33,8,1)&amp;"x","0x1x2x3x4x5x6x7x8x9x"))),IF(COUNTIFS(必要枠!$A$8:$A$38,B33)=1,INDEX(必要枠!$C$8:$C$38,MATCH(B33,必要枠!$A$8:$A$38,0)),NA()),NA()))</f>
        <v/>
      </c>
      <c r="F33" s="1" t="str">
        <f aca="false">IF(G33="","",IF(H33&lt;&gt;0,NA(),ROUND((E33-D33)*1440,0)))</f>
        <v/>
      </c>
      <c r="G33" s="1" t="str">
        <f aca="false">IF(COUNTA(A33:C33)=0,"",IF(NOT(AND(ISTEXT(A33),LEN(A33)=8,EXACT(LEFT(A33,4),"ASG-"),ISNUMBER(FIND(MID(A33,5,1)&amp;"x","0x1x2x3x4x5x6x7x8x9x")),ISNUMBER(FIND(MID(A33,6,1)&amp;"x","0x1x2x3x4x5x6x7x8x9x")),ISNUMBER(FIND(MID(A33,7,1)&amp;"x","0x1x2x3x4x5x6x7x8x9x")),ISNUMBER(FIND(MID(A33,8,1)&amp;"x","0x1x2x3x4x5x6x7x8x9x")))),"IDはASG-と半角数字4桁",IF(COUNTIFS($A$8:$A$107,A33)&gt;1,"割当IDが重複",IF(NOT(AND(ISTEXT(B33),LEN(B33)=8,EXACT(LEFT(B33,4),"REQ-"),ISNUMBER(FIND(MID(B33,5,1)&amp;"x","0x1x2x3x4x5x6x7x8x9x")),ISNUMBER(FIND(MID(B33,6,1)&amp;"x","0x1x2x3x4x5x6x7x8x9x")),ISNUMBER(FIND(MID(B33,7,1)&amp;"x","0x1x2x3x4x5x6x7x8x9x")),ISNUMBER(FIND(MID(B33,8,1)&amp;"x","0x1x2x3x4x5x6x7x8x9x")))),"必要枠IDの形式を確認",IF(COUNTIFS(必要枠!$A$8:$A$38,B33)&lt;&gt;1,"必要枠IDが不明・重複",IF(NOT(AND(ISTEXT(C33),LEN(C33)=8,EXACT(LEFT(C33,4),"STF-"),ISNUMBER(FIND(MID(C33,5,1)&amp;"x","0x1x2x3x4x5x6x7x8x9x")),ISNUMBER(FIND(MID(C33,6,1)&amp;"x","0x1x2x3x4x5x6x7x8x9x")),ISNUMBER(FIND(MID(C33,7,1)&amp;"x","0x1x2x3x4x5x6x7x8x9x")),ISNUMBER(FIND(MID(C33,8,1)&amp;"x","0x1x2x3x4x5x6x7x8x9x")))),"担当IDの形式を確認",IF(COUNTIFS($K$8:$K$27,C33)&lt;&gt;1,"担当IDが未登録・重複","確認済み")))))))</f>
        <v/>
      </c>
      <c r="H33" s="1" t="str">
        <f aca="false">IF(G33="","",IF(G33="確認済み",0,1))</f>
        <v/>
      </c>
      <c r="I33" s="1" t="str">
        <f aca="false">IF(G33="","",IF(H33&lt;&gt;0,0,IF(AND(ISNUMBER(D33),ISNUMBER(E33),ISNUMBER(F33),D33=INDEX(必要枠!$B$8:$B$38,MATCH(B33,必要枠!$A$8:$A$38,0)),E33=INDEX(必要枠!$C$8:$C$38,MATCH(B33,必要枠!$A$8:$A$38,0)),F33=ROUND((E33-D33)*1440,0),COUNTIFS($C$8:$C$107,C33,$D$8:$D$107,"&lt;"&amp;E33,$E$8:$E$107,"&gt;"&amp;D33)=1),0,1)))</f>
        <v/>
      </c>
      <c r="J33" s="1"/>
      <c r="K33" s="1"/>
      <c r="L33" s="1"/>
      <c r="M33" s="1"/>
    </row>
    <row r="34" customFormat="false" ht="32" hidden="false" customHeight="true" outlineLevel="0" collapsed="false">
      <c r="A34" s="9"/>
      <c r="B34" s="9"/>
      <c r="C34" s="9"/>
      <c r="D34" s="12" t="str">
        <f aca="false">IF(COUNTA(A34:C34)=0,"",IF(AND(ISTEXT(B34),LEN(B34)=8,EXACT(LEFT(B34,4),"REQ-"),ISNUMBER(FIND(MID(B34,5,1)&amp;"x","0x1x2x3x4x5x6x7x8x9x")),ISNUMBER(FIND(MID(B34,6,1)&amp;"x","0x1x2x3x4x5x6x7x8x9x")),ISNUMBER(FIND(MID(B34,7,1)&amp;"x","0x1x2x3x4x5x6x7x8x9x")),ISNUMBER(FIND(MID(B34,8,1)&amp;"x","0x1x2x3x4x5x6x7x8x9x"))),IF(COUNTIFS(必要枠!$A$8:$A$38,B34)=1,INDEX(必要枠!$B$8:$B$38,MATCH(B34,必要枠!$A$8:$A$38,0)),NA()),NA()))</f>
        <v/>
      </c>
      <c r="E34" s="12" t="str">
        <f aca="false">IF(COUNTA(A34:C34)=0,"",IF(AND(ISTEXT(B34),LEN(B34)=8,EXACT(LEFT(B34,4),"REQ-"),ISNUMBER(FIND(MID(B34,5,1)&amp;"x","0x1x2x3x4x5x6x7x8x9x")),ISNUMBER(FIND(MID(B34,6,1)&amp;"x","0x1x2x3x4x5x6x7x8x9x")),ISNUMBER(FIND(MID(B34,7,1)&amp;"x","0x1x2x3x4x5x6x7x8x9x")),ISNUMBER(FIND(MID(B34,8,1)&amp;"x","0x1x2x3x4x5x6x7x8x9x"))),IF(COUNTIFS(必要枠!$A$8:$A$38,B34)=1,INDEX(必要枠!$C$8:$C$38,MATCH(B34,必要枠!$A$8:$A$38,0)),NA()),NA()))</f>
        <v/>
      </c>
      <c r="F34" s="1" t="str">
        <f aca="false">IF(G34="","",IF(H34&lt;&gt;0,NA(),ROUND((E34-D34)*1440,0)))</f>
        <v/>
      </c>
      <c r="G34" s="1" t="str">
        <f aca="false">IF(COUNTA(A34:C34)=0,"",IF(NOT(AND(ISTEXT(A34),LEN(A34)=8,EXACT(LEFT(A34,4),"ASG-"),ISNUMBER(FIND(MID(A34,5,1)&amp;"x","0x1x2x3x4x5x6x7x8x9x")),ISNUMBER(FIND(MID(A34,6,1)&amp;"x","0x1x2x3x4x5x6x7x8x9x")),ISNUMBER(FIND(MID(A34,7,1)&amp;"x","0x1x2x3x4x5x6x7x8x9x")),ISNUMBER(FIND(MID(A34,8,1)&amp;"x","0x1x2x3x4x5x6x7x8x9x")))),"IDはASG-と半角数字4桁",IF(COUNTIFS($A$8:$A$107,A34)&gt;1,"割当IDが重複",IF(NOT(AND(ISTEXT(B34),LEN(B34)=8,EXACT(LEFT(B34,4),"REQ-"),ISNUMBER(FIND(MID(B34,5,1)&amp;"x","0x1x2x3x4x5x6x7x8x9x")),ISNUMBER(FIND(MID(B34,6,1)&amp;"x","0x1x2x3x4x5x6x7x8x9x")),ISNUMBER(FIND(MID(B34,7,1)&amp;"x","0x1x2x3x4x5x6x7x8x9x")),ISNUMBER(FIND(MID(B34,8,1)&amp;"x","0x1x2x3x4x5x6x7x8x9x")))),"必要枠IDの形式を確認",IF(COUNTIFS(必要枠!$A$8:$A$38,B34)&lt;&gt;1,"必要枠IDが不明・重複",IF(NOT(AND(ISTEXT(C34),LEN(C34)=8,EXACT(LEFT(C34,4),"STF-"),ISNUMBER(FIND(MID(C34,5,1)&amp;"x","0x1x2x3x4x5x6x7x8x9x")),ISNUMBER(FIND(MID(C34,6,1)&amp;"x","0x1x2x3x4x5x6x7x8x9x")),ISNUMBER(FIND(MID(C34,7,1)&amp;"x","0x1x2x3x4x5x6x7x8x9x")),ISNUMBER(FIND(MID(C34,8,1)&amp;"x","0x1x2x3x4x5x6x7x8x9x")))),"担当IDの形式を確認",IF(COUNTIFS($K$8:$K$27,C34)&lt;&gt;1,"担当IDが未登録・重複","確認済み")))))))</f>
        <v/>
      </c>
      <c r="H34" s="1" t="str">
        <f aca="false">IF(G34="","",IF(G34="確認済み",0,1))</f>
        <v/>
      </c>
      <c r="I34" s="1" t="str">
        <f aca="false">IF(G34="","",IF(H34&lt;&gt;0,0,IF(AND(ISNUMBER(D34),ISNUMBER(E34),ISNUMBER(F34),D34=INDEX(必要枠!$B$8:$B$38,MATCH(B34,必要枠!$A$8:$A$38,0)),E34=INDEX(必要枠!$C$8:$C$38,MATCH(B34,必要枠!$A$8:$A$38,0)),F34=ROUND((E34-D34)*1440,0),COUNTIFS($C$8:$C$107,C34,$D$8:$D$107,"&lt;"&amp;E34,$E$8:$E$107,"&gt;"&amp;D34)=1),0,1)))</f>
        <v/>
      </c>
      <c r="J34" s="1"/>
      <c r="K34" s="1"/>
      <c r="L34" s="1"/>
      <c r="M34" s="1"/>
    </row>
    <row r="35" customFormat="false" ht="32" hidden="false" customHeight="true" outlineLevel="0" collapsed="false">
      <c r="A35" s="9"/>
      <c r="B35" s="9"/>
      <c r="C35" s="9"/>
      <c r="D35" s="12" t="str">
        <f aca="false">IF(COUNTA(A35:C35)=0,"",IF(AND(ISTEXT(B35),LEN(B35)=8,EXACT(LEFT(B35,4),"REQ-"),ISNUMBER(FIND(MID(B35,5,1)&amp;"x","0x1x2x3x4x5x6x7x8x9x")),ISNUMBER(FIND(MID(B35,6,1)&amp;"x","0x1x2x3x4x5x6x7x8x9x")),ISNUMBER(FIND(MID(B35,7,1)&amp;"x","0x1x2x3x4x5x6x7x8x9x")),ISNUMBER(FIND(MID(B35,8,1)&amp;"x","0x1x2x3x4x5x6x7x8x9x"))),IF(COUNTIFS(必要枠!$A$8:$A$38,B35)=1,INDEX(必要枠!$B$8:$B$38,MATCH(B35,必要枠!$A$8:$A$38,0)),NA()),NA()))</f>
        <v/>
      </c>
      <c r="E35" s="12" t="str">
        <f aca="false">IF(COUNTA(A35:C35)=0,"",IF(AND(ISTEXT(B35),LEN(B35)=8,EXACT(LEFT(B35,4),"REQ-"),ISNUMBER(FIND(MID(B35,5,1)&amp;"x","0x1x2x3x4x5x6x7x8x9x")),ISNUMBER(FIND(MID(B35,6,1)&amp;"x","0x1x2x3x4x5x6x7x8x9x")),ISNUMBER(FIND(MID(B35,7,1)&amp;"x","0x1x2x3x4x5x6x7x8x9x")),ISNUMBER(FIND(MID(B35,8,1)&amp;"x","0x1x2x3x4x5x6x7x8x9x"))),IF(COUNTIFS(必要枠!$A$8:$A$38,B35)=1,INDEX(必要枠!$C$8:$C$38,MATCH(B35,必要枠!$A$8:$A$38,0)),NA()),NA()))</f>
        <v/>
      </c>
      <c r="F35" s="1" t="str">
        <f aca="false">IF(G35="","",IF(H35&lt;&gt;0,NA(),ROUND((E35-D35)*1440,0)))</f>
        <v/>
      </c>
      <c r="G35" s="1" t="str">
        <f aca="false">IF(COUNTA(A35:C35)=0,"",IF(NOT(AND(ISTEXT(A35),LEN(A35)=8,EXACT(LEFT(A35,4),"ASG-"),ISNUMBER(FIND(MID(A35,5,1)&amp;"x","0x1x2x3x4x5x6x7x8x9x")),ISNUMBER(FIND(MID(A35,6,1)&amp;"x","0x1x2x3x4x5x6x7x8x9x")),ISNUMBER(FIND(MID(A35,7,1)&amp;"x","0x1x2x3x4x5x6x7x8x9x")),ISNUMBER(FIND(MID(A35,8,1)&amp;"x","0x1x2x3x4x5x6x7x8x9x")))),"IDはASG-と半角数字4桁",IF(COUNTIFS($A$8:$A$107,A35)&gt;1,"割当IDが重複",IF(NOT(AND(ISTEXT(B35),LEN(B35)=8,EXACT(LEFT(B35,4),"REQ-"),ISNUMBER(FIND(MID(B35,5,1)&amp;"x","0x1x2x3x4x5x6x7x8x9x")),ISNUMBER(FIND(MID(B35,6,1)&amp;"x","0x1x2x3x4x5x6x7x8x9x")),ISNUMBER(FIND(MID(B35,7,1)&amp;"x","0x1x2x3x4x5x6x7x8x9x")),ISNUMBER(FIND(MID(B35,8,1)&amp;"x","0x1x2x3x4x5x6x7x8x9x")))),"必要枠IDの形式を確認",IF(COUNTIFS(必要枠!$A$8:$A$38,B35)&lt;&gt;1,"必要枠IDが不明・重複",IF(NOT(AND(ISTEXT(C35),LEN(C35)=8,EXACT(LEFT(C35,4),"STF-"),ISNUMBER(FIND(MID(C35,5,1)&amp;"x","0x1x2x3x4x5x6x7x8x9x")),ISNUMBER(FIND(MID(C35,6,1)&amp;"x","0x1x2x3x4x5x6x7x8x9x")),ISNUMBER(FIND(MID(C35,7,1)&amp;"x","0x1x2x3x4x5x6x7x8x9x")),ISNUMBER(FIND(MID(C35,8,1)&amp;"x","0x1x2x3x4x5x6x7x8x9x")))),"担当IDの形式を確認",IF(COUNTIFS($K$8:$K$27,C35)&lt;&gt;1,"担当IDが未登録・重複","確認済み")))))))</f>
        <v/>
      </c>
      <c r="H35" s="1" t="str">
        <f aca="false">IF(G35="","",IF(G35="確認済み",0,1))</f>
        <v/>
      </c>
      <c r="I35" s="1" t="str">
        <f aca="false">IF(G35="","",IF(H35&lt;&gt;0,0,IF(AND(ISNUMBER(D35),ISNUMBER(E35),ISNUMBER(F35),D35=INDEX(必要枠!$B$8:$B$38,MATCH(B35,必要枠!$A$8:$A$38,0)),E35=INDEX(必要枠!$C$8:$C$38,MATCH(B35,必要枠!$A$8:$A$38,0)),F35=ROUND((E35-D35)*1440,0),COUNTIFS($C$8:$C$107,C35,$D$8:$D$107,"&lt;"&amp;E35,$E$8:$E$107,"&gt;"&amp;D35)=1),0,1)))</f>
        <v/>
      </c>
      <c r="J35" s="1"/>
      <c r="K35" s="1"/>
      <c r="L35" s="1"/>
      <c r="M35" s="1"/>
    </row>
    <row r="36" customFormat="false" ht="32" hidden="false" customHeight="true" outlineLevel="0" collapsed="false">
      <c r="A36" s="9"/>
      <c r="B36" s="9"/>
      <c r="C36" s="9"/>
      <c r="D36" s="12" t="str">
        <f aca="false">IF(COUNTA(A36:C36)=0,"",IF(AND(ISTEXT(B36),LEN(B36)=8,EXACT(LEFT(B36,4),"REQ-"),ISNUMBER(FIND(MID(B36,5,1)&amp;"x","0x1x2x3x4x5x6x7x8x9x")),ISNUMBER(FIND(MID(B36,6,1)&amp;"x","0x1x2x3x4x5x6x7x8x9x")),ISNUMBER(FIND(MID(B36,7,1)&amp;"x","0x1x2x3x4x5x6x7x8x9x")),ISNUMBER(FIND(MID(B36,8,1)&amp;"x","0x1x2x3x4x5x6x7x8x9x"))),IF(COUNTIFS(必要枠!$A$8:$A$38,B36)=1,INDEX(必要枠!$B$8:$B$38,MATCH(B36,必要枠!$A$8:$A$38,0)),NA()),NA()))</f>
        <v/>
      </c>
      <c r="E36" s="12" t="str">
        <f aca="false">IF(COUNTA(A36:C36)=0,"",IF(AND(ISTEXT(B36),LEN(B36)=8,EXACT(LEFT(B36,4),"REQ-"),ISNUMBER(FIND(MID(B36,5,1)&amp;"x","0x1x2x3x4x5x6x7x8x9x")),ISNUMBER(FIND(MID(B36,6,1)&amp;"x","0x1x2x3x4x5x6x7x8x9x")),ISNUMBER(FIND(MID(B36,7,1)&amp;"x","0x1x2x3x4x5x6x7x8x9x")),ISNUMBER(FIND(MID(B36,8,1)&amp;"x","0x1x2x3x4x5x6x7x8x9x"))),IF(COUNTIFS(必要枠!$A$8:$A$38,B36)=1,INDEX(必要枠!$C$8:$C$38,MATCH(B36,必要枠!$A$8:$A$38,0)),NA()),NA()))</f>
        <v/>
      </c>
      <c r="F36" s="1" t="str">
        <f aca="false">IF(G36="","",IF(H36&lt;&gt;0,NA(),ROUND((E36-D36)*1440,0)))</f>
        <v/>
      </c>
      <c r="G36" s="1" t="str">
        <f aca="false">IF(COUNTA(A36:C36)=0,"",IF(NOT(AND(ISTEXT(A36),LEN(A36)=8,EXACT(LEFT(A36,4),"ASG-"),ISNUMBER(FIND(MID(A36,5,1)&amp;"x","0x1x2x3x4x5x6x7x8x9x")),ISNUMBER(FIND(MID(A36,6,1)&amp;"x","0x1x2x3x4x5x6x7x8x9x")),ISNUMBER(FIND(MID(A36,7,1)&amp;"x","0x1x2x3x4x5x6x7x8x9x")),ISNUMBER(FIND(MID(A36,8,1)&amp;"x","0x1x2x3x4x5x6x7x8x9x")))),"IDはASG-と半角数字4桁",IF(COUNTIFS($A$8:$A$107,A36)&gt;1,"割当IDが重複",IF(NOT(AND(ISTEXT(B36),LEN(B36)=8,EXACT(LEFT(B36,4),"REQ-"),ISNUMBER(FIND(MID(B36,5,1)&amp;"x","0x1x2x3x4x5x6x7x8x9x")),ISNUMBER(FIND(MID(B36,6,1)&amp;"x","0x1x2x3x4x5x6x7x8x9x")),ISNUMBER(FIND(MID(B36,7,1)&amp;"x","0x1x2x3x4x5x6x7x8x9x")),ISNUMBER(FIND(MID(B36,8,1)&amp;"x","0x1x2x3x4x5x6x7x8x9x")))),"必要枠IDの形式を確認",IF(COUNTIFS(必要枠!$A$8:$A$38,B36)&lt;&gt;1,"必要枠IDが不明・重複",IF(NOT(AND(ISTEXT(C36),LEN(C36)=8,EXACT(LEFT(C36,4),"STF-"),ISNUMBER(FIND(MID(C36,5,1)&amp;"x","0x1x2x3x4x5x6x7x8x9x")),ISNUMBER(FIND(MID(C36,6,1)&amp;"x","0x1x2x3x4x5x6x7x8x9x")),ISNUMBER(FIND(MID(C36,7,1)&amp;"x","0x1x2x3x4x5x6x7x8x9x")),ISNUMBER(FIND(MID(C36,8,1)&amp;"x","0x1x2x3x4x5x6x7x8x9x")))),"担当IDの形式を確認",IF(COUNTIFS($K$8:$K$27,C36)&lt;&gt;1,"担当IDが未登録・重複","確認済み")))))))</f>
        <v/>
      </c>
      <c r="H36" s="1" t="str">
        <f aca="false">IF(G36="","",IF(G36="確認済み",0,1))</f>
        <v/>
      </c>
      <c r="I36" s="1" t="str">
        <f aca="false">IF(G36="","",IF(H36&lt;&gt;0,0,IF(AND(ISNUMBER(D36),ISNUMBER(E36),ISNUMBER(F36),D36=INDEX(必要枠!$B$8:$B$38,MATCH(B36,必要枠!$A$8:$A$38,0)),E36=INDEX(必要枠!$C$8:$C$38,MATCH(B36,必要枠!$A$8:$A$38,0)),F36=ROUND((E36-D36)*1440,0),COUNTIFS($C$8:$C$107,C36,$D$8:$D$107,"&lt;"&amp;E36,$E$8:$E$107,"&gt;"&amp;D36)=1),0,1)))</f>
        <v/>
      </c>
      <c r="J36" s="1"/>
      <c r="K36" s="1"/>
      <c r="L36" s="1"/>
      <c r="M36" s="1"/>
    </row>
    <row r="37" customFormat="false" ht="32" hidden="false" customHeight="true" outlineLevel="0" collapsed="false">
      <c r="A37" s="9"/>
      <c r="B37" s="9"/>
      <c r="C37" s="9"/>
      <c r="D37" s="12" t="str">
        <f aca="false">IF(COUNTA(A37:C37)=0,"",IF(AND(ISTEXT(B37),LEN(B37)=8,EXACT(LEFT(B37,4),"REQ-"),ISNUMBER(FIND(MID(B37,5,1)&amp;"x","0x1x2x3x4x5x6x7x8x9x")),ISNUMBER(FIND(MID(B37,6,1)&amp;"x","0x1x2x3x4x5x6x7x8x9x")),ISNUMBER(FIND(MID(B37,7,1)&amp;"x","0x1x2x3x4x5x6x7x8x9x")),ISNUMBER(FIND(MID(B37,8,1)&amp;"x","0x1x2x3x4x5x6x7x8x9x"))),IF(COUNTIFS(必要枠!$A$8:$A$38,B37)=1,INDEX(必要枠!$B$8:$B$38,MATCH(B37,必要枠!$A$8:$A$38,0)),NA()),NA()))</f>
        <v/>
      </c>
      <c r="E37" s="12" t="str">
        <f aca="false">IF(COUNTA(A37:C37)=0,"",IF(AND(ISTEXT(B37),LEN(B37)=8,EXACT(LEFT(B37,4),"REQ-"),ISNUMBER(FIND(MID(B37,5,1)&amp;"x","0x1x2x3x4x5x6x7x8x9x")),ISNUMBER(FIND(MID(B37,6,1)&amp;"x","0x1x2x3x4x5x6x7x8x9x")),ISNUMBER(FIND(MID(B37,7,1)&amp;"x","0x1x2x3x4x5x6x7x8x9x")),ISNUMBER(FIND(MID(B37,8,1)&amp;"x","0x1x2x3x4x5x6x7x8x9x"))),IF(COUNTIFS(必要枠!$A$8:$A$38,B37)=1,INDEX(必要枠!$C$8:$C$38,MATCH(B37,必要枠!$A$8:$A$38,0)),NA()),NA()))</f>
        <v/>
      </c>
      <c r="F37" s="1" t="str">
        <f aca="false">IF(G37="","",IF(H37&lt;&gt;0,NA(),ROUND((E37-D37)*1440,0)))</f>
        <v/>
      </c>
      <c r="G37" s="1" t="str">
        <f aca="false">IF(COUNTA(A37:C37)=0,"",IF(NOT(AND(ISTEXT(A37),LEN(A37)=8,EXACT(LEFT(A37,4),"ASG-"),ISNUMBER(FIND(MID(A37,5,1)&amp;"x","0x1x2x3x4x5x6x7x8x9x")),ISNUMBER(FIND(MID(A37,6,1)&amp;"x","0x1x2x3x4x5x6x7x8x9x")),ISNUMBER(FIND(MID(A37,7,1)&amp;"x","0x1x2x3x4x5x6x7x8x9x")),ISNUMBER(FIND(MID(A37,8,1)&amp;"x","0x1x2x3x4x5x6x7x8x9x")))),"IDはASG-と半角数字4桁",IF(COUNTIFS($A$8:$A$107,A37)&gt;1,"割当IDが重複",IF(NOT(AND(ISTEXT(B37),LEN(B37)=8,EXACT(LEFT(B37,4),"REQ-"),ISNUMBER(FIND(MID(B37,5,1)&amp;"x","0x1x2x3x4x5x6x7x8x9x")),ISNUMBER(FIND(MID(B37,6,1)&amp;"x","0x1x2x3x4x5x6x7x8x9x")),ISNUMBER(FIND(MID(B37,7,1)&amp;"x","0x1x2x3x4x5x6x7x8x9x")),ISNUMBER(FIND(MID(B37,8,1)&amp;"x","0x1x2x3x4x5x6x7x8x9x")))),"必要枠IDの形式を確認",IF(COUNTIFS(必要枠!$A$8:$A$38,B37)&lt;&gt;1,"必要枠IDが不明・重複",IF(NOT(AND(ISTEXT(C37),LEN(C37)=8,EXACT(LEFT(C37,4),"STF-"),ISNUMBER(FIND(MID(C37,5,1)&amp;"x","0x1x2x3x4x5x6x7x8x9x")),ISNUMBER(FIND(MID(C37,6,1)&amp;"x","0x1x2x3x4x5x6x7x8x9x")),ISNUMBER(FIND(MID(C37,7,1)&amp;"x","0x1x2x3x4x5x6x7x8x9x")),ISNUMBER(FIND(MID(C37,8,1)&amp;"x","0x1x2x3x4x5x6x7x8x9x")))),"担当IDの形式を確認",IF(COUNTIFS($K$8:$K$27,C37)&lt;&gt;1,"担当IDが未登録・重複","確認済み")))))))</f>
        <v/>
      </c>
      <c r="H37" s="1" t="str">
        <f aca="false">IF(G37="","",IF(G37="確認済み",0,1))</f>
        <v/>
      </c>
      <c r="I37" s="1" t="str">
        <f aca="false">IF(G37="","",IF(H37&lt;&gt;0,0,IF(AND(ISNUMBER(D37),ISNUMBER(E37),ISNUMBER(F37),D37=INDEX(必要枠!$B$8:$B$38,MATCH(B37,必要枠!$A$8:$A$38,0)),E37=INDEX(必要枠!$C$8:$C$38,MATCH(B37,必要枠!$A$8:$A$38,0)),F37=ROUND((E37-D37)*1440,0),COUNTIFS($C$8:$C$107,C37,$D$8:$D$107,"&lt;"&amp;E37,$E$8:$E$107,"&gt;"&amp;D37)=1),0,1)))</f>
        <v/>
      </c>
      <c r="J37" s="1"/>
      <c r="K37" s="1"/>
      <c r="L37" s="1"/>
      <c r="M37" s="1"/>
    </row>
    <row r="38" customFormat="false" ht="32" hidden="false" customHeight="true" outlineLevel="0" collapsed="false">
      <c r="A38" s="9"/>
      <c r="B38" s="9"/>
      <c r="C38" s="9"/>
      <c r="D38" s="12" t="str">
        <f aca="false">IF(COUNTA(A38:C38)=0,"",IF(AND(ISTEXT(B38),LEN(B38)=8,EXACT(LEFT(B38,4),"REQ-"),ISNUMBER(FIND(MID(B38,5,1)&amp;"x","0x1x2x3x4x5x6x7x8x9x")),ISNUMBER(FIND(MID(B38,6,1)&amp;"x","0x1x2x3x4x5x6x7x8x9x")),ISNUMBER(FIND(MID(B38,7,1)&amp;"x","0x1x2x3x4x5x6x7x8x9x")),ISNUMBER(FIND(MID(B38,8,1)&amp;"x","0x1x2x3x4x5x6x7x8x9x"))),IF(COUNTIFS(必要枠!$A$8:$A$38,B38)=1,INDEX(必要枠!$B$8:$B$38,MATCH(B38,必要枠!$A$8:$A$38,0)),NA()),NA()))</f>
        <v/>
      </c>
      <c r="E38" s="12" t="str">
        <f aca="false">IF(COUNTA(A38:C38)=0,"",IF(AND(ISTEXT(B38),LEN(B38)=8,EXACT(LEFT(B38,4),"REQ-"),ISNUMBER(FIND(MID(B38,5,1)&amp;"x","0x1x2x3x4x5x6x7x8x9x")),ISNUMBER(FIND(MID(B38,6,1)&amp;"x","0x1x2x3x4x5x6x7x8x9x")),ISNUMBER(FIND(MID(B38,7,1)&amp;"x","0x1x2x3x4x5x6x7x8x9x")),ISNUMBER(FIND(MID(B38,8,1)&amp;"x","0x1x2x3x4x5x6x7x8x9x"))),IF(COUNTIFS(必要枠!$A$8:$A$38,B38)=1,INDEX(必要枠!$C$8:$C$38,MATCH(B38,必要枠!$A$8:$A$38,0)),NA()),NA()))</f>
        <v/>
      </c>
      <c r="F38" s="1" t="str">
        <f aca="false">IF(G38="","",IF(H38&lt;&gt;0,NA(),ROUND((E38-D38)*1440,0)))</f>
        <v/>
      </c>
      <c r="G38" s="1" t="str">
        <f aca="false">IF(COUNTA(A38:C38)=0,"",IF(NOT(AND(ISTEXT(A38),LEN(A38)=8,EXACT(LEFT(A38,4),"ASG-"),ISNUMBER(FIND(MID(A38,5,1)&amp;"x","0x1x2x3x4x5x6x7x8x9x")),ISNUMBER(FIND(MID(A38,6,1)&amp;"x","0x1x2x3x4x5x6x7x8x9x")),ISNUMBER(FIND(MID(A38,7,1)&amp;"x","0x1x2x3x4x5x6x7x8x9x")),ISNUMBER(FIND(MID(A38,8,1)&amp;"x","0x1x2x3x4x5x6x7x8x9x")))),"IDはASG-と半角数字4桁",IF(COUNTIFS($A$8:$A$107,A38)&gt;1,"割当IDが重複",IF(NOT(AND(ISTEXT(B38),LEN(B38)=8,EXACT(LEFT(B38,4),"REQ-"),ISNUMBER(FIND(MID(B38,5,1)&amp;"x","0x1x2x3x4x5x6x7x8x9x")),ISNUMBER(FIND(MID(B38,6,1)&amp;"x","0x1x2x3x4x5x6x7x8x9x")),ISNUMBER(FIND(MID(B38,7,1)&amp;"x","0x1x2x3x4x5x6x7x8x9x")),ISNUMBER(FIND(MID(B38,8,1)&amp;"x","0x1x2x3x4x5x6x7x8x9x")))),"必要枠IDの形式を確認",IF(COUNTIFS(必要枠!$A$8:$A$38,B38)&lt;&gt;1,"必要枠IDが不明・重複",IF(NOT(AND(ISTEXT(C38),LEN(C38)=8,EXACT(LEFT(C38,4),"STF-"),ISNUMBER(FIND(MID(C38,5,1)&amp;"x","0x1x2x3x4x5x6x7x8x9x")),ISNUMBER(FIND(MID(C38,6,1)&amp;"x","0x1x2x3x4x5x6x7x8x9x")),ISNUMBER(FIND(MID(C38,7,1)&amp;"x","0x1x2x3x4x5x6x7x8x9x")),ISNUMBER(FIND(MID(C38,8,1)&amp;"x","0x1x2x3x4x5x6x7x8x9x")))),"担当IDの形式を確認",IF(COUNTIFS($K$8:$K$27,C38)&lt;&gt;1,"担当IDが未登録・重複","確認済み")))))))</f>
        <v/>
      </c>
      <c r="H38" s="1" t="str">
        <f aca="false">IF(G38="","",IF(G38="確認済み",0,1))</f>
        <v/>
      </c>
      <c r="I38" s="1" t="str">
        <f aca="false">IF(G38="","",IF(H38&lt;&gt;0,0,IF(AND(ISNUMBER(D38),ISNUMBER(E38),ISNUMBER(F38),D38=INDEX(必要枠!$B$8:$B$38,MATCH(B38,必要枠!$A$8:$A$38,0)),E38=INDEX(必要枠!$C$8:$C$38,MATCH(B38,必要枠!$A$8:$A$38,0)),F38=ROUND((E38-D38)*1440,0),COUNTIFS($C$8:$C$107,C38,$D$8:$D$107,"&lt;"&amp;E38,$E$8:$E$107,"&gt;"&amp;D38)=1),0,1)))</f>
        <v/>
      </c>
      <c r="J38" s="1"/>
      <c r="K38" s="1"/>
      <c r="L38" s="1"/>
      <c r="M38" s="1"/>
    </row>
    <row r="39" customFormat="false" ht="32" hidden="false" customHeight="true" outlineLevel="0" collapsed="false">
      <c r="A39" s="9"/>
      <c r="B39" s="9"/>
      <c r="C39" s="9"/>
      <c r="D39" s="12" t="str">
        <f aca="false">IF(COUNTA(A39:C39)=0,"",IF(AND(ISTEXT(B39),LEN(B39)=8,EXACT(LEFT(B39,4),"REQ-"),ISNUMBER(FIND(MID(B39,5,1)&amp;"x","0x1x2x3x4x5x6x7x8x9x")),ISNUMBER(FIND(MID(B39,6,1)&amp;"x","0x1x2x3x4x5x6x7x8x9x")),ISNUMBER(FIND(MID(B39,7,1)&amp;"x","0x1x2x3x4x5x6x7x8x9x")),ISNUMBER(FIND(MID(B39,8,1)&amp;"x","0x1x2x3x4x5x6x7x8x9x"))),IF(COUNTIFS(必要枠!$A$8:$A$38,B39)=1,INDEX(必要枠!$B$8:$B$38,MATCH(B39,必要枠!$A$8:$A$38,0)),NA()),NA()))</f>
        <v/>
      </c>
      <c r="E39" s="12" t="str">
        <f aca="false">IF(COUNTA(A39:C39)=0,"",IF(AND(ISTEXT(B39),LEN(B39)=8,EXACT(LEFT(B39,4),"REQ-"),ISNUMBER(FIND(MID(B39,5,1)&amp;"x","0x1x2x3x4x5x6x7x8x9x")),ISNUMBER(FIND(MID(B39,6,1)&amp;"x","0x1x2x3x4x5x6x7x8x9x")),ISNUMBER(FIND(MID(B39,7,1)&amp;"x","0x1x2x3x4x5x6x7x8x9x")),ISNUMBER(FIND(MID(B39,8,1)&amp;"x","0x1x2x3x4x5x6x7x8x9x"))),IF(COUNTIFS(必要枠!$A$8:$A$38,B39)=1,INDEX(必要枠!$C$8:$C$38,MATCH(B39,必要枠!$A$8:$A$38,0)),NA()),NA()))</f>
        <v/>
      </c>
      <c r="F39" s="1" t="str">
        <f aca="false">IF(G39="","",IF(H39&lt;&gt;0,NA(),ROUND((E39-D39)*1440,0)))</f>
        <v/>
      </c>
      <c r="G39" s="1" t="str">
        <f aca="false">IF(COUNTA(A39:C39)=0,"",IF(NOT(AND(ISTEXT(A39),LEN(A39)=8,EXACT(LEFT(A39,4),"ASG-"),ISNUMBER(FIND(MID(A39,5,1)&amp;"x","0x1x2x3x4x5x6x7x8x9x")),ISNUMBER(FIND(MID(A39,6,1)&amp;"x","0x1x2x3x4x5x6x7x8x9x")),ISNUMBER(FIND(MID(A39,7,1)&amp;"x","0x1x2x3x4x5x6x7x8x9x")),ISNUMBER(FIND(MID(A39,8,1)&amp;"x","0x1x2x3x4x5x6x7x8x9x")))),"IDはASG-と半角数字4桁",IF(COUNTIFS($A$8:$A$107,A39)&gt;1,"割当IDが重複",IF(NOT(AND(ISTEXT(B39),LEN(B39)=8,EXACT(LEFT(B39,4),"REQ-"),ISNUMBER(FIND(MID(B39,5,1)&amp;"x","0x1x2x3x4x5x6x7x8x9x")),ISNUMBER(FIND(MID(B39,6,1)&amp;"x","0x1x2x3x4x5x6x7x8x9x")),ISNUMBER(FIND(MID(B39,7,1)&amp;"x","0x1x2x3x4x5x6x7x8x9x")),ISNUMBER(FIND(MID(B39,8,1)&amp;"x","0x1x2x3x4x5x6x7x8x9x")))),"必要枠IDの形式を確認",IF(COUNTIFS(必要枠!$A$8:$A$38,B39)&lt;&gt;1,"必要枠IDが不明・重複",IF(NOT(AND(ISTEXT(C39),LEN(C39)=8,EXACT(LEFT(C39,4),"STF-"),ISNUMBER(FIND(MID(C39,5,1)&amp;"x","0x1x2x3x4x5x6x7x8x9x")),ISNUMBER(FIND(MID(C39,6,1)&amp;"x","0x1x2x3x4x5x6x7x8x9x")),ISNUMBER(FIND(MID(C39,7,1)&amp;"x","0x1x2x3x4x5x6x7x8x9x")),ISNUMBER(FIND(MID(C39,8,1)&amp;"x","0x1x2x3x4x5x6x7x8x9x")))),"担当IDの形式を確認",IF(COUNTIFS($K$8:$K$27,C39)&lt;&gt;1,"担当IDが未登録・重複","確認済み")))))))</f>
        <v/>
      </c>
      <c r="H39" s="1" t="str">
        <f aca="false">IF(G39="","",IF(G39="確認済み",0,1))</f>
        <v/>
      </c>
      <c r="I39" s="1" t="str">
        <f aca="false">IF(G39="","",IF(H39&lt;&gt;0,0,IF(AND(ISNUMBER(D39),ISNUMBER(E39),ISNUMBER(F39),D39=INDEX(必要枠!$B$8:$B$38,MATCH(B39,必要枠!$A$8:$A$38,0)),E39=INDEX(必要枠!$C$8:$C$38,MATCH(B39,必要枠!$A$8:$A$38,0)),F39=ROUND((E39-D39)*1440,0),COUNTIFS($C$8:$C$107,C39,$D$8:$D$107,"&lt;"&amp;E39,$E$8:$E$107,"&gt;"&amp;D39)=1),0,1)))</f>
        <v/>
      </c>
      <c r="J39" s="1"/>
      <c r="K39" s="1"/>
      <c r="L39" s="1"/>
      <c r="M39" s="1"/>
    </row>
    <row r="40" customFormat="false" ht="32" hidden="false" customHeight="true" outlineLevel="0" collapsed="false">
      <c r="A40" s="9"/>
      <c r="B40" s="9"/>
      <c r="C40" s="9"/>
      <c r="D40" s="12" t="str">
        <f aca="false">IF(COUNTA(A40:C40)=0,"",IF(AND(ISTEXT(B40),LEN(B40)=8,EXACT(LEFT(B40,4),"REQ-"),ISNUMBER(FIND(MID(B40,5,1)&amp;"x","0x1x2x3x4x5x6x7x8x9x")),ISNUMBER(FIND(MID(B40,6,1)&amp;"x","0x1x2x3x4x5x6x7x8x9x")),ISNUMBER(FIND(MID(B40,7,1)&amp;"x","0x1x2x3x4x5x6x7x8x9x")),ISNUMBER(FIND(MID(B40,8,1)&amp;"x","0x1x2x3x4x5x6x7x8x9x"))),IF(COUNTIFS(必要枠!$A$8:$A$38,B40)=1,INDEX(必要枠!$B$8:$B$38,MATCH(B40,必要枠!$A$8:$A$38,0)),NA()),NA()))</f>
        <v/>
      </c>
      <c r="E40" s="12" t="str">
        <f aca="false">IF(COUNTA(A40:C40)=0,"",IF(AND(ISTEXT(B40),LEN(B40)=8,EXACT(LEFT(B40,4),"REQ-"),ISNUMBER(FIND(MID(B40,5,1)&amp;"x","0x1x2x3x4x5x6x7x8x9x")),ISNUMBER(FIND(MID(B40,6,1)&amp;"x","0x1x2x3x4x5x6x7x8x9x")),ISNUMBER(FIND(MID(B40,7,1)&amp;"x","0x1x2x3x4x5x6x7x8x9x")),ISNUMBER(FIND(MID(B40,8,1)&amp;"x","0x1x2x3x4x5x6x7x8x9x"))),IF(COUNTIFS(必要枠!$A$8:$A$38,B40)=1,INDEX(必要枠!$C$8:$C$38,MATCH(B40,必要枠!$A$8:$A$38,0)),NA()),NA()))</f>
        <v/>
      </c>
      <c r="F40" s="1" t="str">
        <f aca="false">IF(G40="","",IF(H40&lt;&gt;0,NA(),ROUND((E40-D40)*1440,0)))</f>
        <v/>
      </c>
      <c r="G40" s="1" t="str">
        <f aca="false">IF(COUNTA(A40:C40)=0,"",IF(NOT(AND(ISTEXT(A40),LEN(A40)=8,EXACT(LEFT(A40,4),"ASG-"),ISNUMBER(FIND(MID(A40,5,1)&amp;"x","0x1x2x3x4x5x6x7x8x9x")),ISNUMBER(FIND(MID(A40,6,1)&amp;"x","0x1x2x3x4x5x6x7x8x9x")),ISNUMBER(FIND(MID(A40,7,1)&amp;"x","0x1x2x3x4x5x6x7x8x9x")),ISNUMBER(FIND(MID(A40,8,1)&amp;"x","0x1x2x3x4x5x6x7x8x9x")))),"IDはASG-と半角数字4桁",IF(COUNTIFS($A$8:$A$107,A40)&gt;1,"割当IDが重複",IF(NOT(AND(ISTEXT(B40),LEN(B40)=8,EXACT(LEFT(B40,4),"REQ-"),ISNUMBER(FIND(MID(B40,5,1)&amp;"x","0x1x2x3x4x5x6x7x8x9x")),ISNUMBER(FIND(MID(B40,6,1)&amp;"x","0x1x2x3x4x5x6x7x8x9x")),ISNUMBER(FIND(MID(B40,7,1)&amp;"x","0x1x2x3x4x5x6x7x8x9x")),ISNUMBER(FIND(MID(B40,8,1)&amp;"x","0x1x2x3x4x5x6x7x8x9x")))),"必要枠IDの形式を確認",IF(COUNTIFS(必要枠!$A$8:$A$38,B40)&lt;&gt;1,"必要枠IDが不明・重複",IF(NOT(AND(ISTEXT(C40),LEN(C40)=8,EXACT(LEFT(C40,4),"STF-"),ISNUMBER(FIND(MID(C40,5,1)&amp;"x","0x1x2x3x4x5x6x7x8x9x")),ISNUMBER(FIND(MID(C40,6,1)&amp;"x","0x1x2x3x4x5x6x7x8x9x")),ISNUMBER(FIND(MID(C40,7,1)&amp;"x","0x1x2x3x4x5x6x7x8x9x")),ISNUMBER(FIND(MID(C40,8,1)&amp;"x","0x1x2x3x4x5x6x7x8x9x")))),"担当IDの形式を確認",IF(COUNTIFS($K$8:$K$27,C40)&lt;&gt;1,"担当IDが未登録・重複","確認済み")))))))</f>
        <v/>
      </c>
      <c r="H40" s="1" t="str">
        <f aca="false">IF(G40="","",IF(G40="確認済み",0,1))</f>
        <v/>
      </c>
      <c r="I40" s="1" t="str">
        <f aca="false">IF(G40="","",IF(H40&lt;&gt;0,0,IF(AND(ISNUMBER(D40),ISNUMBER(E40),ISNUMBER(F40),D40=INDEX(必要枠!$B$8:$B$38,MATCH(B40,必要枠!$A$8:$A$38,0)),E40=INDEX(必要枠!$C$8:$C$38,MATCH(B40,必要枠!$A$8:$A$38,0)),F40=ROUND((E40-D40)*1440,0),COUNTIFS($C$8:$C$107,C40,$D$8:$D$107,"&lt;"&amp;E40,$E$8:$E$107,"&gt;"&amp;D40)=1),0,1)))</f>
        <v/>
      </c>
      <c r="J40" s="1"/>
      <c r="K40" s="1"/>
      <c r="L40" s="1"/>
      <c r="M40" s="1"/>
    </row>
    <row r="41" customFormat="false" ht="32" hidden="false" customHeight="true" outlineLevel="0" collapsed="false">
      <c r="A41" s="9"/>
      <c r="B41" s="9"/>
      <c r="C41" s="9"/>
      <c r="D41" s="12" t="str">
        <f aca="false">IF(COUNTA(A41:C41)=0,"",IF(AND(ISTEXT(B41),LEN(B41)=8,EXACT(LEFT(B41,4),"REQ-"),ISNUMBER(FIND(MID(B41,5,1)&amp;"x","0x1x2x3x4x5x6x7x8x9x")),ISNUMBER(FIND(MID(B41,6,1)&amp;"x","0x1x2x3x4x5x6x7x8x9x")),ISNUMBER(FIND(MID(B41,7,1)&amp;"x","0x1x2x3x4x5x6x7x8x9x")),ISNUMBER(FIND(MID(B41,8,1)&amp;"x","0x1x2x3x4x5x6x7x8x9x"))),IF(COUNTIFS(必要枠!$A$8:$A$38,B41)=1,INDEX(必要枠!$B$8:$B$38,MATCH(B41,必要枠!$A$8:$A$38,0)),NA()),NA()))</f>
        <v/>
      </c>
      <c r="E41" s="12" t="str">
        <f aca="false">IF(COUNTA(A41:C41)=0,"",IF(AND(ISTEXT(B41),LEN(B41)=8,EXACT(LEFT(B41,4),"REQ-"),ISNUMBER(FIND(MID(B41,5,1)&amp;"x","0x1x2x3x4x5x6x7x8x9x")),ISNUMBER(FIND(MID(B41,6,1)&amp;"x","0x1x2x3x4x5x6x7x8x9x")),ISNUMBER(FIND(MID(B41,7,1)&amp;"x","0x1x2x3x4x5x6x7x8x9x")),ISNUMBER(FIND(MID(B41,8,1)&amp;"x","0x1x2x3x4x5x6x7x8x9x"))),IF(COUNTIFS(必要枠!$A$8:$A$38,B41)=1,INDEX(必要枠!$C$8:$C$38,MATCH(B41,必要枠!$A$8:$A$38,0)),NA()),NA()))</f>
        <v/>
      </c>
      <c r="F41" s="1" t="str">
        <f aca="false">IF(G41="","",IF(H41&lt;&gt;0,NA(),ROUND((E41-D41)*1440,0)))</f>
        <v/>
      </c>
      <c r="G41" s="1" t="str">
        <f aca="false">IF(COUNTA(A41:C41)=0,"",IF(NOT(AND(ISTEXT(A41),LEN(A41)=8,EXACT(LEFT(A41,4),"ASG-"),ISNUMBER(FIND(MID(A41,5,1)&amp;"x","0x1x2x3x4x5x6x7x8x9x")),ISNUMBER(FIND(MID(A41,6,1)&amp;"x","0x1x2x3x4x5x6x7x8x9x")),ISNUMBER(FIND(MID(A41,7,1)&amp;"x","0x1x2x3x4x5x6x7x8x9x")),ISNUMBER(FIND(MID(A41,8,1)&amp;"x","0x1x2x3x4x5x6x7x8x9x")))),"IDはASG-と半角数字4桁",IF(COUNTIFS($A$8:$A$107,A41)&gt;1,"割当IDが重複",IF(NOT(AND(ISTEXT(B41),LEN(B41)=8,EXACT(LEFT(B41,4),"REQ-"),ISNUMBER(FIND(MID(B41,5,1)&amp;"x","0x1x2x3x4x5x6x7x8x9x")),ISNUMBER(FIND(MID(B41,6,1)&amp;"x","0x1x2x3x4x5x6x7x8x9x")),ISNUMBER(FIND(MID(B41,7,1)&amp;"x","0x1x2x3x4x5x6x7x8x9x")),ISNUMBER(FIND(MID(B41,8,1)&amp;"x","0x1x2x3x4x5x6x7x8x9x")))),"必要枠IDの形式を確認",IF(COUNTIFS(必要枠!$A$8:$A$38,B41)&lt;&gt;1,"必要枠IDが不明・重複",IF(NOT(AND(ISTEXT(C41),LEN(C41)=8,EXACT(LEFT(C41,4),"STF-"),ISNUMBER(FIND(MID(C41,5,1)&amp;"x","0x1x2x3x4x5x6x7x8x9x")),ISNUMBER(FIND(MID(C41,6,1)&amp;"x","0x1x2x3x4x5x6x7x8x9x")),ISNUMBER(FIND(MID(C41,7,1)&amp;"x","0x1x2x3x4x5x6x7x8x9x")),ISNUMBER(FIND(MID(C41,8,1)&amp;"x","0x1x2x3x4x5x6x7x8x9x")))),"担当IDの形式を確認",IF(COUNTIFS($K$8:$K$27,C41)&lt;&gt;1,"担当IDが未登録・重複","確認済み")))))))</f>
        <v/>
      </c>
      <c r="H41" s="1" t="str">
        <f aca="false">IF(G41="","",IF(G41="確認済み",0,1))</f>
        <v/>
      </c>
      <c r="I41" s="1" t="str">
        <f aca="false">IF(G41="","",IF(H41&lt;&gt;0,0,IF(AND(ISNUMBER(D41),ISNUMBER(E41),ISNUMBER(F41),D41=INDEX(必要枠!$B$8:$B$38,MATCH(B41,必要枠!$A$8:$A$38,0)),E41=INDEX(必要枠!$C$8:$C$38,MATCH(B41,必要枠!$A$8:$A$38,0)),F41=ROUND((E41-D41)*1440,0),COUNTIFS($C$8:$C$107,C41,$D$8:$D$107,"&lt;"&amp;E41,$E$8:$E$107,"&gt;"&amp;D41)=1),0,1)))</f>
        <v/>
      </c>
      <c r="J41" s="1"/>
      <c r="K41" s="1"/>
      <c r="L41" s="1"/>
      <c r="M41" s="1"/>
    </row>
    <row r="42" customFormat="false" ht="32" hidden="false" customHeight="true" outlineLevel="0" collapsed="false">
      <c r="A42" s="9"/>
      <c r="B42" s="9"/>
      <c r="C42" s="9"/>
      <c r="D42" s="12" t="str">
        <f aca="false">IF(COUNTA(A42:C42)=0,"",IF(AND(ISTEXT(B42),LEN(B42)=8,EXACT(LEFT(B42,4),"REQ-"),ISNUMBER(FIND(MID(B42,5,1)&amp;"x","0x1x2x3x4x5x6x7x8x9x")),ISNUMBER(FIND(MID(B42,6,1)&amp;"x","0x1x2x3x4x5x6x7x8x9x")),ISNUMBER(FIND(MID(B42,7,1)&amp;"x","0x1x2x3x4x5x6x7x8x9x")),ISNUMBER(FIND(MID(B42,8,1)&amp;"x","0x1x2x3x4x5x6x7x8x9x"))),IF(COUNTIFS(必要枠!$A$8:$A$38,B42)=1,INDEX(必要枠!$B$8:$B$38,MATCH(B42,必要枠!$A$8:$A$38,0)),NA()),NA()))</f>
        <v/>
      </c>
      <c r="E42" s="12" t="str">
        <f aca="false">IF(COUNTA(A42:C42)=0,"",IF(AND(ISTEXT(B42),LEN(B42)=8,EXACT(LEFT(B42,4),"REQ-"),ISNUMBER(FIND(MID(B42,5,1)&amp;"x","0x1x2x3x4x5x6x7x8x9x")),ISNUMBER(FIND(MID(B42,6,1)&amp;"x","0x1x2x3x4x5x6x7x8x9x")),ISNUMBER(FIND(MID(B42,7,1)&amp;"x","0x1x2x3x4x5x6x7x8x9x")),ISNUMBER(FIND(MID(B42,8,1)&amp;"x","0x1x2x3x4x5x6x7x8x9x"))),IF(COUNTIFS(必要枠!$A$8:$A$38,B42)=1,INDEX(必要枠!$C$8:$C$38,MATCH(B42,必要枠!$A$8:$A$38,0)),NA()),NA()))</f>
        <v/>
      </c>
      <c r="F42" s="1" t="str">
        <f aca="false">IF(G42="","",IF(H42&lt;&gt;0,NA(),ROUND((E42-D42)*1440,0)))</f>
        <v/>
      </c>
      <c r="G42" s="1" t="str">
        <f aca="false">IF(COUNTA(A42:C42)=0,"",IF(NOT(AND(ISTEXT(A42),LEN(A42)=8,EXACT(LEFT(A42,4),"ASG-"),ISNUMBER(FIND(MID(A42,5,1)&amp;"x","0x1x2x3x4x5x6x7x8x9x")),ISNUMBER(FIND(MID(A42,6,1)&amp;"x","0x1x2x3x4x5x6x7x8x9x")),ISNUMBER(FIND(MID(A42,7,1)&amp;"x","0x1x2x3x4x5x6x7x8x9x")),ISNUMBER(FIND(MID(A42,8,1)&amp;"x","0x1x2x3x4x5x6x7x8x9x")))),"IDはASG-と半角数字4桁",IF(COUNTIFS($A$8:$A$107,A42)&gt;1,"割当IDが重複",IF(NOT(AND(ISTEXT(B42),LEN(B42)=8,EXACT(LEFT(B42,4),"REQ-"),ISNUMBER(FIND(MID(B42,5,1)&amp;"x","0x1x2x3x4x5x6x7x8x9x")),ISNUMBER(FIND(MID(B42,6,1)&amp;"x","0x1x2x3x4x5x6x7x8x9x")),ISNUMBER(FIND(MID(B42,7,1)&amp;"x","0x1x2x3x4x5x6x7x8x9x")),ISNUMBER(FIND(MID(B42,8,1)&amp;"x","0x1x2x3x4x5x6x7x8x9x")))),"必要枠IDの形式を確認",IF(COUNTIFS(必要枠!$A$8:$A$38,B42)&lt;&gt;1,"必要枠IDが不明・重複",IF(NOT(AND(ISTEXT(C42),LEN(C42)=8,EXACT(LEFT(C42,4),"STF-"),ISNUMBER(FIND(MID(C42,5,1)&amp;"x","0x1x2x3x4x5x6x7x8x9x")),ISNUMBER(FIND(MID(C42,6,1)&amp;"x","0x1x2x3x4x5x6x7x8x9x")),ISNUMBER(FIND(MID(C42,7,1)&amp;"x","0x1x2x3x4x5x6x7x8x9x")),ISNUMBER(FIND(MID(C42,8,1)&amp;"x","0x1x2x3x4x5x6x7x8x9x")))),"担当IDの形式を確認",IF(COUNTIFS($K$8:$K$27,C42)&lt;&gt;1,"担当IDが未登録・重複","確認済み")))))))</f>
        <v/>
      </c>
      <c r="H42" s="1" t="str">
        <f aca="false">IF(G42="","",IF(G42="確認済み",0,1))</f>
        <v/>
      </c>
      <c r="I42" s="1" t="str">
        <f aca="false">IF(G42="","",IF(H42&lt;&gt;0,0,IF(AND(ISNUMBER(D42),ISNUMBER(E42),ISNUMBER(F42),D42=INDEX(必要枠!$B$8:$B$38,MATCH(B42,必要枠!$A$8:$A$38,0)),E42=INDEX(必要枠!$C$8:$C$38,MATCH(B42,必要枠!$A$8:$A$38,0)),F42=ROUND((E42-D42)*1440,0),COUNTIFS($C$8:$C$107,C42,$D$8:$D$107,"&lt;"&amp;E42,$E$8:$E$107,"&gt;"&amp;D42)=1),0,1)))</f>
        <v/>
      </c>
      <c r="J42" s="1"/>
      <c r="K42" s="1"/>
      <c r="L42" s="1"/>
      <c r="M42" s="1"/>
    </row>
    <row r="43" customFormat="false" ht="32" hidden="false" customHeight="true" outlineLevel="0" collapsed="false">
      <c r="A43" s="9"/>
      <c r="B43" s="9"/>
      <c r="C43" s="9"/>
      <c r="D43" s="12" t="str">
        <f aca="false">IF(COUNTA(A43:C43)=0,"",IF(AND(ISTEXT(B43),LEN(B43)=8,EXACT(LEFT(B43,4),"REQ-"),ISNUMBER(FIND(MID(B43,5,1)&amp;"x","0x1x2x3x4x5x6x7x8x9x")),ISNUMBER(FIND(MID(B43,6,1)&amp;"x","0x1x2x3x4x5x6x7x8x9x")),ISNUMBER(FIND(MID(B43,7,1)&amp;"x","0x1x2x3x4x5x6x7x8x9x")),ISNUMBER(FIND(MID(B43,8,1)&amp;"x","0x1x2x3x4x5x6x7x8x9x"))),IF(COUNTIFS(必要枠!$A$8:$A$38,B43)=1,INDEX(必要枠!$B$8:$B$38,MATCH(B43,必要枠!$A$8:$A$38,0)),NA()),NA()))</f>
        <v/>
      </c>
      <c r="E43" s="12" t="str">
        <f aca="false">IF(COUNTA(A43:C43)=0,"",IF(AND(ISTEXT(B43),LEN(B43)=8,EXACT(LEFT(B43,4),"REQ-"),ISNUMBER(FIND(MID(B43,5,1)&amp;"x","0x1x2x3x4x5x6x7x8x9x")),ISNUMBER(FIND(MID(B43,6,1)&amp;"x","0x1x2x3x4x5x6x7x8x9x")),ISNUMBER(FIND(MID(B43,7,1)&amp;"x","0x1x2x3x4x5x6x7x8x9x")),ISNUMBER(FIND(MID(B43,8,1)&amp;"x","0x1x2x3x4x5x6x7x8x9x"))),IF(COUNTIFS(必要枠!$A$8:$A$38,B43)=1,INDEX(必要枠!$C$8:$C$38,MATCH(B43,必要枠!$A$8:$A$38,0)),NA()),NA()))</f>
        <v/>
      </c>
      <c r="F43" s="1" t="str">
        <f aca="false">IF(G43="","",IF(H43&lt;&gt;0,NA(),ROUND((E43-D43)*1440,0)))</f>
        <v/>
      </c>
      <c r="G43" s="1" t="str">
        <f aca="false">IF(COUNTA(A43:C43)=0,"",IF(NOT(AND(ISTEXT(A43),LEN(A43)=8,EXACT(LEFT(A43,4),"ASG-"),ISNUMBER(FIND(MID(A43,5,1)&amp;"x","0x1x2x3x4x5x6x7x8x9x")),ISNUMBER(FIND(MID(A43,6,1)&amp;"x","0x1x2x3x4x5x6x7x8x9x")),ISNUMBER(FIND(MID(A43,7,1)&amp;"x","0x1x2x3x4x5x6x7x8x9x")),ISNUMBER(FIND(MID(A43,8,1)&amp;"x","0x1x2x3x4x5x6x7x8x9x")))),"IDはASG-と半角数字4桁",IF(COUNTIFS($A$8:$A$107,A43)&gt;1,"割当IDが重複",IF(NOT(AND(ISTEXT(B43),LEN(B43)=8,EXACT(LEFT(B43,4),"REQ-"),ISNUMBER(FIND(MID(B43,5,1)&amp;"x","0x1x2x3x4x5x6x7x8x9x")),ISNUMBER(FIND(MID(B43,6,1)&amp;"x","0x1x2x3x4x5x6x7x8x9x")),ISNUMBER(FIND(MID(B43,7,1)&amp;"x","0x1x2x3x4x5x6x7x8x9x")),ISNUMBER(FIND(MID(B43,8,1)&amp;"x","0x1x2x3x4x5x6x7x8x9x")))),"必要枠IDの形式を確認",IF(COUNTIFS(必要枠!$A$8:$A$38,B43)&lt;&gt;1,"必要枠IDが不明・重複",IF(NOT(AND(ISTEXT(C43),LEN(C43)=8,EXACT(LEFT(C43,4),"STF-"),ISNUMBER(FIND(MID(C43,5,1)&amp;"x","0x1x2x3x4x5x6x7x8x9x")),ISNUMBER(FIND(MID(C43,6,1)&amp;"x","0x1x2x3x4x5x6x7x8x9x")),ISNUMBER(FIND(MID(C43,7,1)&amp;"x","0x1x2x3x4x5x6x7x8x9x")),ISNUMBER(FIND(MID(C43,8,1)&amp;"x","0x1x2x3x4x5x6x7x8x9x")))),"担当IDの形式を確認",IF(COUNTIFS($K$8:$K$27,C43)&lt;&gt;1,"担当IDが未登録・重複","確認済み")))))))</f>
        <v/>
      </c>
      <c r="H43" s="1" t="str">
        <f aca="false">IF(G43="","",IF(G43="確認済み",0,1))</f>
        <v/>
      </c>
      <c r="I43" s="1" t="str">
        <f aca="false">IF(G43="","",IF(H43&lt;&gt;0,0,IF(AND(ISNUMBER(D43),ISNUMBER(E43),ISNUMBER(F43),D43=INDEX(必要枠!$B$8:$B$38,MATCH(B43,必要枠!$A$8:$A$38,0)),E43=INDEX(必要枠!$C$8:$C$38,MATCH(B43,必要枠!$A$8:$A$38,0)),F43=ROUND((E43-D43)*1440,0),COUNTIFS($C$8:$C$107,C43,$D$8:$D$107,"&lt;"&amp;E43,$E$8:$E$107,"&gt;"&amp;D43)=1),0,1)))</f>
        <v/>
      </c>
      <c r="J43" s="1"/>
      <c r="K43" s="1"/>
      <c r="L43" s="1"/>
      <c r="M43" s="1"/>
    </row>
    <row r="44" customFormat="false" ht="32" hidden="false" customHeight="true" outlineLevel="0" collapsed="false">
      <c r="A44" s="9"/>
      <c r="B44" s="9"/>
      <c r="C44" s="9"/>
      <c r="D44" s="12" t="str">
        <f aca="false">IF(COUNTA(A44:C44)=0,"",IF(AND(ISTEXT(B44),LEN(B44)=8,EXACT(LEFT(B44,4),"REQ-"),ISNUMBER(FIND(MID(B44,5,1)&amp;"x","0x1x2x3x4x5x6x7x8x9x")),ISNUMBER(FIND(MID(B44,6,1)&amp;"x","0x1x2x3x4x5x6x7x8x9x")),ISNUMBER(FIND(MID(B44,7,1)&amp;"x","0x1x2x3x4x5x6x7x8x9x")),ISNUMBER(FIND(MID(B44,8,1)&amp;"x","0x1x2x3x4x5x6x7x8x9x"))),IF(COUNTIFS(必要枠!$A$8:$A$38,B44)=1,INDEX(必要枠!$B$8:$B$38,MATCH(B44,必要枠!$A$8:$A$38,0)),NA()),NA()))</f>
        <v/>
      </c>
      <c r="E44" s="12" t="str">
        <f aca="false">IF(COUNTA(A44:C44)=0,"",IF(AND(ISTEXT(B44),LEN(B44)=8,EXACT(LEFT(B44,4),"REQ-"),ISNUMBER(FIND(MID(B44,5,1)&amp;"x","0x1x2x3x4x5x6x7x8x9x")),ISNUMBER(FIND(MID(B44,6,1)&amp;"x","0x1x2x3x4x5x6x7x8x9x")),ISNUMBER(FIND(MID(B44,7,1)&amp;"x","0x1x2x3x4x5x6x7x8x9x")),ISNUMBER(FIND(MID(B44,8,1)&amp;"x","0x1x2x3x4x5x6x7x8x9x"))),IF(COUNTIFS(必要枠!$A$8:$A$38,B44)=1,INDEX(必要枠!$C$8:$C$38,MATCH(B44,必要枠!$A$8:$A$38,0)),NA()),NA()))</f>
        <v/>
      </c>
      <c r="F44" s="1" t="str">
        <f aca="false">IF(G44="","",IF(H44&lt;&gt;0,NA(),ROUND((E44-D44)*1440,0)))</f>
        <v/>
      </c>
      <c r="G44" s="1" t="str">
        <f aca="false">IF(COUNTA(A44:C44)=0,"",IF(NOT(AND(ISTEXT(A44),LEN(A44)=8,EXACT(LEFT(A44,4),"ASG-"),ISNUMBER(FIND(MID(A44,5,1)&amp;"x","0x1x2x3x4x5x6x7x8x9x")),ISNUMBER(FIND(MID(A44,6,1)&amp;"x","0x1x2x3x4x5x6x7x8x9x")),ISNUMBER(FIND(MID(A44,7,1)&amp;"x","0x1x2x3x4x5x6x7x8x9x")),ISNUMBER(FIND(MID(A44,8,1)&amp;"x","0x1x2x3x4x5x6x7x8x9x")))),"IDはASG-と半角数字4桁",IF(COUNTIFS($A$8:$A$107,A44)&gt;1,"割当IDが重複",IF(NOT(AND(ISTEXT(B44),LEN(B44)=8,EXACT(LEFT(B44,4),"REQ-"),ISNUMBER(FIND(MID(B44,5,1)&amp;"x","0x1x2x3x4x5x6x7x8x9x")),ISNUMBER(FIND(MID(B44,6,1)&amp;"x","0x1x2x3x4x5x6x7x8x9x")),ISNUMBER(FIND(MID(B44,7,1)&amp;"x","0x1x2x3x4x5x6x7x8x9x")),ISNUMBER(FIND(MID(B44,8,1)&amp;"x","0x1x2x3x4x5x6x7x8x9x")))),"必要枠IDの形式を確認",IF(COUNTIFS(必要枠!$A$8:$A$38,B44)&lt;&gt;1,"必要枠IDが不明・重複",IF(NOT(AND(ISTEXT(C44),LEN(C44)=8,EXACT(LEFT(C44,4),"STF-"),ISNUMBER(FIND(MID(C44,5,1)&amp;"x","0x1x2x3x4x5x6x7x8x9x")),ISNUMBER(FIND(MID(C44,6,1)&amp;"x","0x1x2x3x4x5x6x7x8x9x")),ISNUMBER(FIND(MID(C44,7,1)&amp;"x","0x1x2x3x4x5x6x7x8x9x")),ISNUMBER(FIND(MID(C44,8,1)&amp;"x","0x1x2x3x4x5x6x7x8x9x")))),"担当IDの形式を確認",IF(COUNTIFS($K$8:$K$27,C44)&lt;&gt;1,"担当IDが未登録・重複","確認済み")))))))</f>
        <v/>
      </c>
      <c r="H44" s="1" t="str">
        <f aca="false">IF(G44="","",IF(G44="確認済み",0,1))</f>
        <v/>
      </c>
      <c r="I44" s="1" t="str">
        <f aca="false">IF(G44="","",IF(H44&lt;&gt;0,0,IF(AND(ISNUMBER(D44),ISNUMBER(E44),ISNUMBER(F44),D44=INDEX(必要枠!$B$8:$B$38,MATCH(B44,必要枠!$A$8:$A$38,0)),E44=INDEX(必要枠!$C$8:$C$38,MATCH(B44,必要枠!$A$8:$A$38,0)),F44=ROUND((E44-D44)*1440,0),COUNTIFS($C$8:$C$107,C44,$D$8:$D$107,"&lt;"&amp;E44,$E$8:$E$107,"&gt;"&amp;D44)=1),0,1)))</f>
        <v/>
      </c>
      <c r="J44" s="1"/>
      <c r="K44" s="1"/>
      <c r="L44" s="1"/>
      <c r="M44" s="1"/>
    </row>
    <row r="45" customFormat="false" ht="32" hidden="false" customHeight="true" outlineLevel="0" collapsed="false">
      <c r="A45" s="9"/>
      <c r="B45" s="9"/>
      <c r="C45" s="9"/>
      <c r="D45" s="12" t="str">
        <f aca="false">IF(COUNTA(A45:C45)=0,"",IF(AND(ISTEXT(B45),LEN(B45)=8,EXACT(LEFT(B45,4),"REQ-"),ISNUMBER(FIND(MID(B45,5,1)&amp;"x","0x1x2x3x4x5x6x7x8x9x")),ISNUMBER(FIND(MID(B45,6,1)&amp;"x","0x1x2x3x4x5x6x7x8x9x")),ISNUMBER(FIND(MID(B45,7,1)&amp;"x","0x1x2x3x4x5x6x7x8x9x")),ISNUMBER(FIND(MID(B45,8,1)&amp;"x","0x1x2x3x4x5x6x7x8x9x"))),IF(COUNTIFS(必要枠!$A$8:$A$38,B45)=1,INDEX(必要枠!$B$8:$B$38,MATCH(B45,必要枠!$A$8:$A$38,0)),NA()),NA()))</f>
        <v/>
      </c>
      <c r="E45" s="12" t="str">
        <f aca="false">IF(COUNTA(A45:C45)=0,"",IF(AND(ISTEXT(B45),LEN(B45)=8,EXACT(LEFT(B45,4),"REQ-"),ISNUMBER(FIND(MID(B45,5,1)&amp;"x","0x1x2x3x4x5x6x7x8x9x")),ISNUMBER(FIND(MID(B45,6,1)&amp;"x","0x1x2x3x4x5x6x7x8x9x")),ISNUMBER(FIND(MID(B45,7,1)&amp;"x","0x1x2x3x4x5x6x7x8x9x")),ISNUMBER(FIND(MID(B45,8,1)&amp;"x","0x1x2x3x4x5x6x7x8x9x"))),IF(COUNTIFS(必要枠!$A$8:$A$38,B45)=1,INDEX(必要枠!$C$8:$C$38,MATCH(B45,必要枠!$A$8:$A$38,0)),NA()),NA()))</f>
        <v/>
      </c>
      <c r="F45" s="1" t="str">
        <f aca="false">IF(G45="","",IF(H45&lt;&gt;0,NA(),ROUND((E45-D45)*1440,0)))</f>
        <v/>
      </c>
      <c r="G45" s="1" t="str">
        <f aca="false">IF(COUNTA(A45:C45)=0,"",IF(NOT(AND(ISTEXT(A45),LEN(A45)=8,EXACT(LEFT(A45,4),"ASG-"),ISNUMBER(FIND(MID(A45,5,1)&amp;"x","0x1x2x3x4x5x6x7x8x9x")),ISNUMBER(FIND(MID(A45,6,1)&amp;"x","0x1x2x3x4x5x6x7x8x9x")),ISNUMBER(FIND(MID(A45,7,1)&amp;"x","0x1x2x3x4x5x6x7x8x9x")),ISNUMBER(FIND(MID(A45,8,1)&amp;"x","0x1x2x3x4x5x6x7x8x9x")))),"IDはASG-と半角数字4桁",IF(COUNTIFS($A$8:$A$107,A45)&gt;1,"割当IDが重複",IF(NOT(AND(ISTEXT(B45),LEN(B45)=8,EXACT(LEFT(B45,4),"REQ-"),ISNUMBER(FIND(MID(B45,5,1)&amp;"x","0x1x2x3x4x5x6x7x8x9x")),ISNUMBER(FIND(MID(B45,6,1)&amp;"x","0x1x2x3x4x5x6x7x8x9x")),ISNUMBER(FIND(MID(B45,7,1)&amp;"x","0x1x2x3x4x5x6x7x8x9x")),ISNUMBER(FIND(MID(B45,8,1)&amp;"x","0x1x2x3x4x5x6x7x8x9x")))),"必要枠IDの形式を確認",IF(COUNTIFS(必要枠!$A$8:$A$38,B45)&lt;&gt;1,"必要枠IDが不明・重複",IF(NOT(AND(ISTEXT(C45),LEN(C45)=8,EXACT(LEFT(C45,4),"STF-"),ISNUMBER(FIND(MID(C45,5,1)&amp;"x","0x1x2x3x4x5x6x7x8x9x")),ISNUMBER(FIND(MID(C45,6,1)&amp;"x","0x1x2x3x4x5x6x7x8x9x")),ISNUMBER(FIND(MID(C45,7,1)&amp;"x","0x1x2x3x4x5x6x7x8x9x")),ISNUMBER(FIND(MID(C45,8,1)&amp;"x","0x1x2x3x4x5x6x7x8x9x")))),"担当IDの形式を確認",IF(COUNTIFS($K$8:$K$27,C45)&lt;&gt;1,"担当IDが未登録・重複","確認済み")))))))</f>
        <v/>
      </c>
      <c r="H45" s="1" t="str">
        <f aca="false">IF(G45="","",IF(G45="確認済み",0,1))</f>
        <v/>
      </c>
      <c r="I45" s="1" t="str">
        <f aca="false">IF(G45="","",IF(H45&lt;&gt;0,0,IF(AND(ISNUMBER(D45),ISNUMBER(E45),ISNUMBER(F45),D45=INDEX(必要枠!$B$8:$B$38,MATCH(B45,必要枠!$A$8:$A$38,0)),E45=INDEX(必要枠!$C$8:$C$38,MATCH(B45,必要枠!$A$8:$A$38,0)),F45=ROUND((E45-D45)*1440,0),COUNTIFS($C$8:$C$107,C45,$D$8:$D$107,"&lt;"&amp;E45,$E$8:$E$107,"&gt;"&amp;D45)=1),0,1)))</f>
        <v/>
      </c>
      <c r="J45" s="1"/>
      <c r="K45" s="1"/>
      <c r="L45" s="1"/>
      <c r="M45" s="1"/>
    </row>
    <row r="46" customFormat="false" ht="32" hidden="false" customHeight="true" outlineLevel="0" collapsed="false">
      <c r="A46" s="9"/>
      <c r="B46" s="9"/>
      <c r="C46" s="9"/>
      <c r="D46" s="12" t="str">
        <f aca="false">IF(COUNTA(A46:C46)=0,"",IF(AND(ISTEXT(B46),LEN(B46)=8,EXACT(LEFT(B46,4),"REQ-"),ISNUMBER(FIND(MID(B46,5,1)&amp;"x","0x1x2x3x4x5x6x7x8x9x")),ISNUMBER(FIND(MID(B46,6,1)&amp;"x","0x1x2x3x4x5x6x7x8x9x")),ISNUMBER(FIND(MID(B46,7,1)&amp;"x","0x1x2x3x4x5x6x7x8x9x")),ISNUMBER(FIND(MID(B46,8,1)&amp;"x","0x1x2x3x4x5x6x7x8x9x"))),IF(COUNTIFS(必要枠!$A$8:$A$38,B46)=1,INDEX(必要枠!$B$8:$B$38,MATCH(B46,必要枠!$A$8:$A$38,0)),NA()),NA()))</f>
        <v/>
      </c>
      <c r="E46" s="12" t="str">
        <f aca="false">IF(COUNTA(A46:C46)=0,"",IF(AND(ISTEXT(B46),LEN(B46)=8,EXACT(LEFT(B46,4),"REQ-"),ISNUMBER(FIND(MID(B46,5,1)&amp;"x","0x1x2x3x4x5x6x7x8x9x")),ISNUMBER(FIND(MID(B46,6,1)&amp;"x","0x1x2x3x4x5x6x7x8x9x")),ISNUMBER(FIND(MID(B46,7,1)&amp;"x","0x1x2x3x4x5x6x7x8x9x")),ISNUMBER(FIND(MID(B46,8,1)&amp;"x","0x1x2x3x4x5x6x7x8x9x"))),IF(COUNTIFS(必要枠!$A$8:$A$38,B46)=1,INDEX(必要枠!$C$8:$C$38,MATCH(B46,必要枠!$A$8:$A$38,0)),NA()),NA()))</f>
        <v/>
      </c>
      <c r="F46" s="1" t="str">
        <f aca="false">IF(G46="","",IF(H46&lt;&gt;0,NA(),ROUND((E46-D46)*1440,0)))</f>
        <v/>
      </c>
      <c r="G46" s="1" t="str">
        <f aca="false">IF(COUNTA(A46:C46)=0,"",IF(NOT(AND(ISTEXT(A46),LEN(A46)=8,EXACT(LEFT(A46,4),"ASG-"),ISNUMBER(FIND(MID(A46,5,1)&amp;"x","0x1x2x3x4x5x6x7x8x9x")),ISNUMBER(FIND(MID(A46,6,1)&amp;"x","0x1x2x3x4x5x6x7x8x9x")),ISNUMBER(FIND(MID(A46,7,1)&amp;"x","0x1x2x3x4x5x6x7x8x9x")),ISNUMBER(FIND(MID(A46,8,1)&amp;"x","0x1x2x3x4x5x6x7x8x9x")))),"IDはASG-と半角数字4桁",IF(COUNTIFS($A$8:$A$107,A46)&gt;1,"割当IDが重複",IF(NOT(AND(ISTEXT(B46),LEN(B46)=8,EXACT(LEFT(B46,4),"REQ-"),ISNUMBER(FIND(MID(B46,5,1)&amp;"x","0x1x2x3x4x5x6x7x8x9x")),ISNUMBER(FIND(MID(B46,6,1)&amp;"x","0x1x2x3x4x5x6x7x8x9x")),ISNUMBER(FIND(MID(B46,7,1)&amp;"x","0x1x2x3x4x5x6x7x8x9x")),ISNUMBER(FIND(MID(B46,8,1)&amp;"x","0x1x2x3x4x5x6x7x8x9x")))),"必要枠IDの形式を確認",IF(COUNTIFS(必要枠!$A$8:$A$38,B46)&lt;&gt;1,"必要枠IDが不明・重複",IF(NOT(AND(ISTEXT(C46),LEN(C46)=8,EXACT(LEFT(C46,4),"STF-"),ISNUMBER(FIND(MID(C46,5,1)&amp;"x","0x1x2x3x4x5x6x7x8x9x")),ISNUMBER(FIND(MID(C46,6,1)&amp;"x","0x1x2x3x4x5x6x7x8x9x")),ISNUMBER(FIND(MID(C46,7,1)&amp;"x","0x1x2x3x4x5x6x7x8x9x")),ISNUMBER(FIND(MID(C46,8,1)&amp;"x","0x1x2x3x4x5x6x7x8x9x")))),"担当IDの形式を確認",IF(COUNTIFS($K$8:$K$27,C46)&lt;&gt;1,"担当IDが未登録・重複","確認済み")))))))</f>
        <v/>
      </c>
      <c r="H46" s="1" t="str">
        <f aca="false">IF(G46="","",IF(G46="確認済み",0,1))</f>
        <v/>
      </c>
      <c r="I46" s="1" t="str">
        <f aca="false">IF(G46="","",IF(H46&lt;&gt;0,0,IF(AND(ISNUMBER(D46),ISNUMBER(E46),ISNUMBER(F46),D46=INDEX(必要枠!$B$8:$B$38,MATCH(B46,必要枠!$A$8:$A$38,0)),E46=INDEX(必要枠!$C$8:$C$38,MATCH(B46,必要枠!$A$8:$A$38,0)),F46=ROUND((E46-D46)*1440,0),COUNTIFS($C$8:$C$107,C46,$D$8:$D$107,"&lt;"&amp;E46,$E$8:$E$107,"&gt;"&amp;D46)=1),0,1)))</f>
        <v/>
      </c>
      <c r="J46" s="1"/>
      <c r="K46" s="1"/>
      <c r="L46" s="1"/>
      <c r="M46" s="1"/>
    </row>
    <row r="47" customFormat="false" ht="32" hidden="false" customHeight="true" outlineLevel="0" collapsed="false">
      <c r="A47" s="9"/>
      <c r="B47" s="9"/>
      <c r="C47" s="9"/>
      <c r="D47" s="12" t="str">
        <f aca="false">IF(COUNTA(A47:C47)=0,"",IF(AND(ISTEXT(B47),LEN(B47)=8,EXACT(LEFT(B47,4),"REQ-"),ISNUMBER(FIND(MID(B47,5,1)&amp;"x","0x1x2x3x4x5x6x7x8x9x")),ISNUMBER(FIND(MID(B47,6,1)&amp;"x","0x1x2x3x4x5x6x7x8x9x")),ISNUMBER(FIND(MID(B47,7,1)&amp;"x","0x1x2x3x4x5x6x7x8x9x")),ISNUMBER(FIND(MID(B47,8,1)&amp;"x","0x1x2x3x4x5x6x7x8x9x"))),IF(COUNTIFS(必要枠!$A$8:$A$38,B47)=1,INDEX(必要枠!$B$8:$B$38,MATCH(B47,必要枠!$A$8:$A$38,0)),NA()),NA()))</f>
        <v/>
      </c>
      <c r="E47" s="12" t="str">
        <f aca="false">IF(COUNTA(A47:C47)=0,"",IF(AND(ISTEXT(B47),LEN(B47)=8,EXACT(LEFT(B47,4),"REQ-"),ISNUMBER(FIND(MID(B47,5,1)&amp;"x","0x1x2x3x4x5x6x7x8x9x")),ISNUMBER(FIND(MID(B47,6,1)&amp;"x","0x1x2x3x4x5x6x7x8x9x")),ISNUMBER(FIND(MID(B47,7,1)&amp;"x","0x1x2x3x4x5x6x7x8x9x")),ISNUMBER(FIND(MID(B47,8,1)&amp;"x","0x1x2x3x4x5x6x7x8x9x"))),IF(COUNTIFS(必要枠!$A$8:$A$38,B47)=1,INDEX(必要枠!$C$8:$C$38,MATCH(B47,必要枠!$A$8:$A$38,0)),NA()),NA()))</f>
        <v/>
      </c>
      <c r="F47" s="1" t="str">
        <f aca="false">IF(G47="","",IF(H47&lt;&gt;0,NA(),ROUND((E47-D47)*1440,0)))</f>
        <v/>
      </c>
      <c r="G47" s="1" t="str">
        <f aca="false">IF(COUNTA(A47:C47)=0,"",IF(NOT(AND(ISTEXT(A47),LEN(A47)=8,EXACT(LEFT(A47,4),"ASG-"),ISNUMBER(FIND(MID(A47,5,1)&amp;"x","0x1x2x3x4x5x6x7x8x9x")),ISNUMBER(FIND(MID(A47,6,1)&amp;"x","0x1x2x3x4x5x6x7x8x9x")),ISNUMBER(FIND(MID(A47,7,1)&amp;"x","0x1x2x3x4x5x6x7x8x9x")),ISNUMBER(FIND(MID(A47,8,1)&amp;"x","0x1x2x3x4x5x6x7x8x9x")))),"IDはASG-と半角数字4桁",IF(COUNTIFS($A$8:$A$107,A47)&gt;1,"割当IDが重複",IF(NOT(AND(ISTEXT(B47),LEN(B47)=8,EXACT(LEFT(B47,4),"REQ-"),ISNUMBER(FIND(MID(B47,5,1)&amp;"x","0x1x2x3x4x5x6x7x8x9x")),ISNUMBER(FIND(MID(B47,6,1)&amp;"x","0x1x2x3x4x5x6x7x8x9x")),ISNUMBER(FIND(MID(B47,7,1)&amp;"x","0x1x2x3x4x5x6x7x8x9x")),ISNUMBER(FIND(MID(B47,8,1)&amp;"x","0x1x2x3x4x5x6x7x8x9x")))),"必要枠IDの形式を確認",IF(COUNTIFS(必要枠!$A$8:$A$38,B47)&lt;&gt;1,"必要枠IDが不明・重複",IF(NOT(AND(ISTEXT(C47),LEN(C47)=8,EXACT(LEFT(C47,4),"STF-"),ISNUMBER(FIND(MID(C47,5,1)&amp;"x","0x1x2x3x4x5x6x7x8x9x")),ISNUMBER(FIND(MID(C47,6,1)&amp;"x","0x1x2x3x4x5x6x7x8x9x")),ISNUMBER(FIND(MID(C47,7,1)&amp;"x","0x1x2x3x4x5x6x7x8x9x")),ISNUMBER(FIND(MID(C47,8,1)&amp;"x","0x1x2x3x4x5x6x7x8x9x")))),"担当IDの形式を確認",IF(COUNTIFS($K$8:$K$27,C47)&lt;&gt;1,"担当IDが未登録・重複","確認済み")))))))</f>
        <v/>
      </c>
      <c r="H47" s="1" t="str">
        <f aca="false">IF(G47="","",IF(G47="確認済み",0,1))</f>
        <v/>
      </c>
      <c r="I47" s="1" t="str">
        <f aca="false">IF(G47="","",IF(H47&lt;&gt;0,0,IF(AND(ISNUMBER(D47),ISNUMBER(E47),ISNUMBER(F47),D47=INDEX(必要枠!$B$8:$B$38,MATCH(B47,必要枠!$A$8:$A$38,0)),E47=INDEX(必要枠!$C$8:$C$38,MATCH(B47,必要枠!$A$8:$A$38,0)),F47=ROUND((E47-D47)*1440,0),COUNTIFS($C$8:$C$107,C47,$D$8:$D$107,"&lt;"&amp;E47,$E$8:$E$107,"&gt;"&amp;D47)=1),0,1)))</f>
        <v/>
      </c>
      <c r="J47" s="1"/>
      <c r="K47" s="1"/>
      <c r="L47" s="1"/>
      <c r="M47" s="1"/>
    </row>
    <row r="48" customFormat="false" ht="32" hidden="false" customHeight="true" outlineLevel="0" collapsed="false">
      <c r="A48" s="9"/>
      <c r="B48" s="9"/>
      <c r="C48" s="9"/>
      <c r="D48" s="12" t="str">
        <f aca="false">IF(COUNTA(A48:C48)=0,"",IF(AND(ISTEXT(B48),LEN(B48)=8,EXACT(LEFT(B48,4),"REQ-"),ISNUMBER(FIND(MID(B48,5,1)&amp;"x","0x1x2x3x4x5x6x7x8x9x")),ISNUMBER(FIND(MID(B48,6,1)&amp;"x","0x1x2x3x4x5x6x7x8x9x")),ISNUMBER(FIND(MID(B48,7,1)&amp;"x","0x1x2x3x4x5x6x7x8x9x")),ISNUMBER(FIND(MID(B48,8,1)&amp;"x","0x1x2x3x4x5x6x7x8x9x"))),IF(COUNTIFS(必要枠!$A$8:$A$38,B48)=1,INDEX(必要枠!$B$8:$B$38,MATCH(B48,必要枠!$A$8:$A$38,0)),NA()),NA()))</f>
        <v/>
      </c>
      <c r="E48" s="12" t="str">
        <f aca="false">IF(COUNTA(A48:C48)=0,"",IF(AND(ISTEXT(B48),LEN(B48)=8,EXACT(LEFT(B48,4),"REQ-"),ISNUMBER(FIND(MID(B48,5,1)&amp;"x","0x1x2x3x4x5x6x7x8x9x")),ISNUMBER(FIND(MID(B48,6,1)&amp;"x","0x1x2x3x4x5x6x7x8x9x")),ISNUMBER(FIND(MID(B48,7,1)&amp;"x","0x1x2x3x4x5x6x7x8x9x")),ISNUMBER(FIND(MID(B48,8,1)&amp;"x","0x1x2x3x4x5x6x7x8x9x"))),IF(COUNTIFS(必要枠!$A$8:$A$38,B48)=1,INDEX(必要枠!$C$8:$C$38,MATCH(B48,必要枠!$A$8:$A$38,0)),NA()),NA()))</f>
        <v/>
      </c>
      <c r="F48" s="1" t="str">
        <f aca="false">IF(G48="","",IF(H48&lt;&gt;0,NA(),ROUND((E48-D48)*1440,0)))</f>
        <v/>
      </c>
      <c r="G48" s="1" t="str">
        <f aca="false">IF(COUNTA(A48:C48)=0,"",IF(NOT(AND(ISTEXT(A48),LEN(A48)=8,EXACT(LEFT(A48,4),"ASG-"),ISNUMBER(FIND(MID(A48,5,1)&amp;"x","0x1x2x3x4x5x6x7x8x9x")),ISNUMBER(FIND(MID(A48,6,1)&amp;"x","0x1x2x3x4x5x6x7x8x9x")),ISNUMBER(FIND(MID(A48,7,1)&amp;"x","0x1x2x3x4x5x6x7x8x9x")),ISNUMBER(FIND(MID(A48,8,1)&amp;"x","0x1x2x3x4x5x6x7x8x9x")))),"IDはASG-と半角数字4桁",IF(COUNTIFS($A$8:$A$107,A48)&gt;1,"割当IDが重複",IF(NOT(AND(ISTEXT(B48),LEN(B48)=8,EXACT(LEFT(B48,4),"REQ-"),ISNUMBER(FIND(MID(B48,5,1)&amp;"x","0x1x2x3x4x5x6x7x8x9x")),ISNUMBER(FIND(MID(B48,6,1)&amp;"x","0x1x2x3x4x5x6x7x8x9x")),ISNUMBER(FIND(MID(B48,7,1)&amp;"x","0x1x2x3x4x5x6x7x8x9x")),ISNUMBER(FIND(MID(B48,8,1)&amp;"x","0x1x2x3x4x5x6x7x8x9x")))),"必要枠IDの形式を確認",IF(COUNTIFS(必要枠!$A$8:$A$38,B48)&lt;&gt;1,"必要枠IDが不明・重複",IF(NOT(AND(ISTEXT(C48),LEN(C48)=8,EXACT(LEFT(C48,4),"STF-"),ISNUMBER(FIND(MID(C48,5,1)&amp;"x","0x1x2x3x4x5x6x7x8x9x")),ISNUMBER(FIND(MID(C48,6,1)&amp;"x","0x1x2x3x4x5x6x7x8x9x")),ISNUMBER(FIND(MID(C48,7,1)&amp;"x","0x1x2x3x4x5x6x7x8x9x")),ISNUMBER(FIND(MID(C48,8,1)&amp;"x","0x1x2x3x4x5x6x7x8x9x")))),"担当IDの形式を確認",IF(COUNTIFS($K$8:$K$27,C48)&lt;&gt;1,"担当IDが未登録・重複","確認済み")))))))</f>
        <v/>
      </c>
      <c r="H48" s="1" t="str">
        <f aca="false">IF(G48="","",IF(G48="確認済み",0,1))</f>
        <v/>
      </c>
      <c r="I48" s="1" t="str">
        <f aca="false">IF(G48="","",IF(H48&lt;&gt;0,0,IF(AND(ISNUMBER(D48),ISNUMBER(E48),ISNUMBER(F48),D48=INDEX(必要枠!$B$8:$B$38,MATCH(B48,必要枠!$A$8:$A$38,0)),E48=INDEX(必要枠!$C$8:$C$38,MATCH(B48,必要枠!$A$8:$A$38,0)),F48=ROUND((E48-D48)*1440,0),COUNTIFS($C$8:$C$107,C48,$D$8:$D$107,"&lt;"&amp;E48,$E$8:$E$107,"&gt;"&amp;D48)=1),0,1)))</f>
        <v/>
      </c>
      <c r="J48" s="1"/>
      <c r="K48" s="1"/>
      <c r="L48" s="1"/>
      <c r="M48" s="1"/>
    </row>
    <row r="49" customFormat="false" ht="32" hidden="false" customHeight="true" outlineLevel="0" collapsed="false">
      <c r="A49" s="9"/>
      <c r="B49" s="9"/>
      <c r="C49" s="9"/>
      <c r="D49" s="12" t="str">
        <f aca="false">IF(COUNTA(A49:C49)=0,"",IF(AND(ISTEXT(B49),LEN(B49)=8,EXACT(LEFT(B49,4),"REQ-"),ISNUMBER(FIND(MID(B49,5,1)&amp;"x","0x1x2x3x4x5x6x7x8x9x")),ISNUMBER(FIND(MID(B49,6,1)&amp;"x","0x1x2x3x4x5x6x7x8x9x")),ISNUMBER(FIND(MID(B49,7,1)&amp;"x","0x1x2x3x4x5x6x7x8x9x")),ISNUMBER(FIND(MID(B49,8,1)&amp;"x","0x1x2x3x4x5x6x7x8x9x"))),IF(COUNTIFS(必要枠!$A$8:$A$38,B49)=1,INDEX(必要枠!$B$8:$B$38,MATCH(B49,必要枠!$A$8:$A$38,0)),NA()),NA()))</f>
        <v/>
      </c>
      <c r="E49" s="12" t="str">
        <f aca="false">IF(COUNTA(A49:C49)=0,"",IF(AND(ISTEXT(B49),LEN(B49)=8,EXACT(LEFT(B49,4),"REQ-"),ISNUMBER(FIND(MID(B49,5,1)&amp;"x","0x1x2x3x4x5x6x7x8x9x")),ISNUMBER(FIND(MID(B49,6,1)&amp;"x","0x1x2x3x4x5x6x7x8x9x")),ISNUMBER(FIND(MID(B49,7,1)&amp;"x","0x1x2x3x4x5x6x7x8x9x")),ISNUMBER(FIND(MID(B49,8,1)&amp;"x","0x1x2x3x4x5x6x7x8x9x"))),IF(COUNTIFS(必要枠!$A$8:$A$38,B49)=1,INDEX(必要枠!$C$8:$C$38,MATCH(B49,必要枠!$A$8:$A$38,0)),NA()),NA()))</f>
        <v/>
      </c>
      <c r="F49" s="1" t="str">
        <f aca="false">IF(G49="","",IF(H49&lt;&gt;0,NA(),ROUND((E49-D49)*1440,0)))</f>
        <v/>
      </c>
      <c r="G49" s="1" t="str">
        <f aca="false">IF(COUNTA(A49:C49)=0,"",IF(NOT(AND(ISTEXT(A49),LEN(A49)=8,EXACT(LEFT(A49,4),"ASG-"),ISNUMBER(FIND(MID(A49,5,1)&amp;"x","0x1x2x3x4x5x6x7x8x9x")),ISNUMBER(FIND(MID(A49,6,1)&amp;"x","0x1x2x3x4x5x6x7x8x9x")),ISNUMBER(FIND(MID(A49,7,1)&amp;"x","0x1x2x3x4x5x6x7x8x9x")),ISNUMBER(FIND(MID(A49,8,1)&amp;"x","0x1x2x3x4x5x6x7x8x9x")))),"IDはASG-と半角数字4桁",IF(COUNTIFS($A$8:$A$107,A49)&gt;1,"割当IDが重複",IF(NOT(AND(ISTEXT(B49),LEN(B49)=8,EXACT(LEFT(B49,4),"REQ-"),ISNUMBER(FIND(MID(B49,5,1)&amp;"x","0x1x2x3x4x5x6x7x8x9x")),ISNUMBER(FIND(MID(B49,6,1)&amp;"x","0x1x2x3x4x5x6x7x8x9x")),ISNUMBER(FIND(MID(B49,7,1)&amp;"x","0x1x2x3x4x5x6x7x8x9x")),ISNUMBER(FIND(MID(B49,8,1)&amp;"x","0x1x2x3x4x5x6x7x8x9x")))),"必要枠IDの形式を確認",IF(COUNTIFS(必要枠!$A$8:$A$38,B49)&lt;&gt;1,"必要枠IDが不明・重複",IF(NOT(AND(ISTEXT(C49),LEN(C49)=8,EXACT(LEFT(C49,4),"STF-"),ISNUMBER(FIND(MID(C49,5,1)&amp;"x","0x1x2x3x4x5x6x7x8x9x")),ISNUMBER(FIND(MID(C49,6,1)&amp;"x","0x1x2x3x4x5x6x7x8x9x")),ISNUMBER(FIND(MID(C49,7,1)&amp;"x","0x1x2x3x4x5x6x7x8x9x")),ISNUMBER(FIND(MID(C49,8,1)&amp;"x","0x1x2x3x4x5x6x7x8x9x")))),"担当IDの形式を確認",IF(COUNTIFS($K$8:$K$27,C49)&lt;&gt;1,"担当IDが未登録・重複","確認済み")))))))</f>
        <v/>
      </c>
      <c r="H49" s="1" t="str">
        <f aca="false">IF(G49="","",IF(G49="確認済み",0,1))</f>
        <v/>
      </c>
      <c r="I49" s="1" t="str">
        <f aca="false">IF(G49="","",IF(H49&lt;&gt;0,0,IF(AND(ISNUMBER(D49),ISNUMBER(E49),ISNUMBER(F49),D49=INDEX(必要枠!$B$8:$B$38,MATCH(B49,必要枠!$A$8:$A$38,0)),E49=INDEX(必要枠!$C$8:$C$38,MATCH(B49,必要枠!$A$8:$A$38,0)),F49=ROUND((E49-D49)*1440,0),COUNTIFS($C$8:$C$107,C49,$D$8:$D$107,"&lt;"&amp;E49,$E$8:$E$107,"&gt;"&amp;D49)=1),0,1)))</f>
        <v/>
      </c>
      <c r="J49" s="1"/>
      <c r="K49" s="1"/>
      <c r="L49" s="1"/>
      <c r="M49" s="1"/>
    </row>
    <row r="50" customFormat="false" ht="32" hidden="false" customHeight="true" outlineLevel="0" collapsed="false">
      <c r="A50" s="9"/>
      <c r="B50" s="9"/>
      <c r="C50" s="9"/>
      <c r="D50" s="12" t="str">
        <f aca="false">IF(COUNTA(A50:C50)=0,"",IF(AND(ISTEXT(B50),LEN(B50)=8,EXACT(LEFT(B50,4),"REQ-"),ISNUMBER(FIND(MID(B50,5,1)&amp;"x","0x1x2x3x4x5x6x7x8x9x")),ISNUMBER(FIND(MID(B50,6,1)&amp;"x","0x1x2x3x4x5x6x7x8x9x")),ISNUMBER(FIND(MID(B50,7,1)&amp;"x","0x1x2x3x4x5x6x7x8x9x")),ISNUMBER(FIND(MID(B50,8,1)&amp;"x","0x1x2x3x4x5x6x7x8x9x"))),IF(COUNTIFS(必要枠!$A$8:$A$38,B50)=1,INDEX(必要枠!$B$8:$B$38,MATCH(B50,必要枠!$A$8:$A$38,0)),NA()),NA()))</f>
        <v/>
      </c>
      <c r="E50" s="12" t="str">
        <f aca="false">IF(COUNTA(A50:C50)=0,"",IF(AND(ISTEXT(B50),LEN(B50)=8,EXACT(LEFT(B50,4),"REQ-"),ISNUMBER(FIND(MID(B50,5,1)&amp;"x","0x1x2x3x4x5x6x7x8x9x")),ISNUMBER(FIND(MID(B50,6,1)&amp;"x","0x1x2x3x4x5x6x7x8x9x")),ISNUMBER(FIND(MID(B50,7,1)&amp;"x","0x1x2x3x4x5x6x7x8x9x")),ISNUMBER(FIND(MID(B50,8,1)&amp;"x","0x1x2x3x4x5x6x7x8x9x"))),IF(COUNTIFS(必要枠!$A$8:$A$38,B50)=1,INDEX(必要枠!$C$8:$C$38,MATCH(B50,必要枠!$A$8:$A$38,0)),NA()),NA()))</f>
        <v/>
      </c>
      <c r="F50" s="1" t="str">
        <f aca="false">IF(G50="","",IF(H50&lt;&gt;0,NA(),ROUND((E50-D50)*1440,0)))</f>
        <v/>
      </c>
      <c r="G50" s="1" t="str">
        <f aca="false">IF(COUNTA(A50:C50)=0,"",IF(NOT(AND(ISTEXT(A50),LEN(A50)=8,EXACT(LEFT(A50,4),"ASG-"),ISNUMBER(FIND(MID(A50,5,1)&amp;"x","0x1x2x3x4x5x6x7x8x9x")),ISNUMBER(FIND(MID(A50,6,1)&amp;"x","0x1x2x3x4x5x6x7x8x9x")),ISNUMBER(FIND(MID(A50,7,1)&amp;"x","0x1x2x3x4x5x6x7x8x9x")),ISNUMBER(FIND(MID(A50,8,1)&amp;"x","0x1x2x3x4x5x6x7x8x9x")))),"IDはASG-と半角数字4桁",IF(COUNTIFS($A$8:$A$107,A50)&gt;1,"割当IDが重複",IF(NOT(AND(ISTEXT(B50),LEN(B50)=8,EXACT(LEFT(B50,4),"REQ-"),ISNUMBER(FIND(MID(B50,5,1)&amp;"x","0x1x2x3x4x5x6x7x8x9x")),ISNUMBER(FIND(MID(B50,6,1)&amp;"x","0x1x2x3x4x5x6x7x8x9x")),ISNUMBER(FIND(MID(B50,7,1)&amp;"x","0x1x2x3x4x5x6x7x8x9x")),ISNUMBER(FIND(MID(B50,8,1)&amp;"x","0x1x2x3x4x5x6x7x8x9x")))),"必要枠IDの形式を確認",IF(COUNTIFS(必要枠!$A$8:$A$38,B50)&lt;&gt;1,"必要枠IDが不明・重複",IF(NOT(AND(ISTEXT(C50),LEN(C50)=8,EXACT(LEFT(C50,4),"STF-"),ISNUMBER(FIND(MID(C50,5,1)&amp;"x","0x1x2x3x4x5x6x7x8x9x")),ISNUMBER(FIND(MID(C50,6,1)&amp;"x","0x1x2x3x4x5x6x7x8x9x")),ISNUMBER(FIND(MID(C50,7,1)&amp;"x","0x1x2x3x4x5x6x7x8x9x")),ISNUMBER(FIND(MID(C50,8,1)&amp;"x","0x1x2x3x4x5x6x7x8x9x")))),"担当IDの形式を確認",IF(COUNTIFS($K$8:$K$27,C50)&lt;&gt;1,"担当IDが未登録・重複","確認済み")))))))</f>
        <v/>
      </c>
      <c r="H50" s="1" t="str">
        <f aca="false">IF(G50="","",IF(G50="確認済み",0,1))</f>
        <v/>
      </c>
      <c r="I50" s="1" t="str">
        <f aca="false">IF(G50="","",IF(H50&lt;&gt;0,0,IF(AND(ISNUMBER(D50),ISNUMBER(E50),ISNUMBER(F50),D50=INDEX(必要枠!$B$8:$B$38,MATCH(B50,必要枠!$A$8:$A$38,0)),E50=INDEX(必要枠!$C$8:$C$38,MATCH(B50,必要枠!$A$8:$A$38,0)),F50=ROUND((E50-D50)*1440,0),COUNTIFS($C$8:$C$107,C50,$D$8:$D$107,"&lt;"&amp;E50,$E$8:$E$107,"&gt;"&amp;D50)=1),0,1)))</f>
        <v/>
      </c>
      <c r="J50" s="1"/>
      <c r="K50" s="1"/>
      <c r="L50" s="1"/>
      <c r="M50" s="1"/>
    </row>
    <row r="51" customFormat="false" ht="32" hidden="false" customHeight="true" outlineLevel="0" collapsed="false">
      <c r="A51" s="9"/>
      <c r="B51" s="9"/>
      <c r="C51" s="9"/>
      <c r="D51" s="12" t="str">
        <f aca="false">IF(COUNTA(A51:C51)=0,"",IF(AND(ISTEXT(B51),LEN(B51)=8,EXACT(LEFT(B51,4),"REQ-"),ISNUMBER(FIND(MID(B51,5,1)&amp;"x","0x1x2x3x4x5x6x7x8x9x")),ISNUMBER(FIND(MID(B51,6,1)&amp;"x","0x1x2x3x4x5x6x7x8x9x")),ISNUMBER(FIND(MID(B51,7,1)&amp;"x","0x1x2x3x4x5x6x7x8x9x")),ISNUMBER(FIND(MID(B51,8,1)&amp;"x","0x1x2x3x4x5x6x7x8x9x"))),IF(COUNTIFS(必要枠!$A$8:$A$38,B51)=1,INDEX(必要枠!$B$8:$B$38,MATCH(B51,必要枠!$A$8:$A$38,0)),NA()),NA()))</f>
        <v/>
      </c>
      <c r="E51" s="12" t="str">
        <f aca="false">IF(COUNTA(A51:C51)=0,"",IF(AND(ISTEXT(B51),LEN(B51)=8,EXACT(LEFT(B51,4),"REQ-"),ISNUMBER(FIND(MID(B51,5,1)&amp;"x","0x1x2x3x4x5x6x7x8x9x")),ISNUMBER(FIND(MID(B51,6,1)&amp;"x","0x1x2x3x4x5x6x7x8x9x")),ISNUMBER(FIND(MID(B51,7,1)&amp;"x","0x1x2x3x4x5x6x7x8x9x")),ISNUMBER(FIND(MID(B51,8,1)&amp;"x","0x1x2x3x4x5x6x7x8x9x"))),IF(COUNTIFS(必要枠!$A$8:$A$38,B51)=1,INDEX(必要枠!$C$8:$C$38,MATCH(B51,必要枠!$A$8:$A$38,0)),NA()),NA()))</f>
        <v/>
      </c>
      <c r="F51" s="1" t="str">
        <f aca="false">IF(G51="","",IF(H51&lt;&gt;0,NA(),ROUND((E51-D51)*1440,0)))</f>
        <v/>
      </c>
      <c r="G51" s="1" t="str">
        <f aca="false">IF(COUNTA(A51:C51)=0,"",IF(NOT(AND(ISTEXT(A51),LEN(A51)=8,EXACT(LEFT(A51,4),"ASG-"),ISNUMBER(FIND(MID(A51,5,1)&amp;"x","0x1x2x3x4x5x6x7x8x9x")),ISNUMBER(FIND(MID(A51,6,1)&amp;"x","0x1x2x3x4x5x6x7x8x9x")),ISNUMBER(FIND(MID(A51,7,1)&amp;"x","0x1x2x3x4x5x6x7x8x9x")),ISNUMBER(FIND(MID(A51,8,1)&amp;"x","0x1x2x3x4x5x6x7x8x9x")))),"IDはASG-と半角数字4桁",IF(COUNTIFS($A$8:$A$107,A51)&gt;1,"割当IDが重複",IF(NOT(AND(ISTEXT(B51),LEN(B51)=8,EXACT(LEFT(B51,4),"REQ-"),ISNUMBER(FIND(MID(B51,5,1)&amp;"x","0x1x2x3x4x5x6x7x8x9x")),ISNUMBER(FIND(MID(B51,6,1)&amp;"x","0x1x2x3x4x5x6x7x8x9x")),ISNUMBER(FIND(MID(B51,7,1)&amp;"x","0x1x2x3x4x5x6x7x8x9x")),ISNUMBER(FIND(MID(B51,8,1)&amp;"x","0x1x2x3x4x5x6x7x8x9x")))),"必要枠IDの形式を確認",IF(COUNTIFS(必要枠!$A$8:$A$38,B51)&lt;&gt;1,"必要枠IDが不明・重複",IF(NOT(AND(ISTEXT(C51),LEN(C51)=8,EXACT(LEFT(C51,4),"STF-"),ISNUMBER(FIND(MID(C51,5,1)&amp;"x","0x1x2x3x4x5x6x7x8x9x")),ISNUMBER(FIND(MID(C51,6,1)&amp;"x","0x1x2x3x4x5x6x7x8x9x")),ISNUMBER(FIND(MID(C51,7,1)&amp;"x","0x1x2x3x4x5x6x7x8x9x")),ISNUMBER(FIND(MID(C51,8,1)&amp;"x","0x1x2x3x4x5x6x7x8x9x")))),"担当IDの形式を確認",IF(COUNTIFS($K$8:$K$27,C51)&lt;&gt;1,"担当IDが未登録・重複","確認済み")))))))</f>
        <v/>
      </c>
      <c r="H51" s="1" t="str">
        <f aca="false">IF(G51="","",IF(G51="確認済み",0,1))</f>
        <v/>
      </c>
      <c r="I51" s="1" t="str">
        <f aca="false">IF(G51="","",IF(H51&lt;&gt;0,0,IF(AND(ISNUMBER(D51),ISNUMBER(E51),ISNUMBER(F51),D51=INDEX(必要枠!$B$8:$B$38,MATCH(B51,必要枠!$A$8:$A$38,0)),E51=INDEX(必要枠!$C$8:$C$38,MATCH(B51,必要枠!$A$8:$A$38,0)),F51=ROUND((E51-D51)*1440,0),COUNTIFS($C$8:$C$107,C51,$D$8:$D$107,"&lt;"&amp;E51,$E$8:$E$107,"&gt;"&amp;D51)=1),0,1)))</f>
        <v/>
      </c>
      <c r="J51" s="1"/>
      <c r="K51" s="1"/>
      <c r="L51" s="1"/>
      <c r="M51" s="1"/>
    </row>
    <row r="52" customFormat="false" ht="32" hidden="false" customHeight="true" outlineLevel="0" collapsed="false">
      <c r="A52" s="9"/>
      <c r="B52" s="9"/>
      <c r="C52" s="9"/>
      <c r="D52" s="12" t="str">
        <f aca="false">IF(COUNTA(A52:C52)=0,"",IF(AND(ISTEXT(B52),LEN(B52)=8,EXACT(LEFT(B52,4),"REQ-"),ISNUMBER(FIND(MID(B52,5,1)&amp;"x","0x1x2x3x4x5x6x7x8x9x")),ISNUMBER(FIND(MID(B52,6,1)&amp;"x","0x1x2x3x4x5x6x7x8x9x")),ISNUMBER(FIND(MID(B52,7,1)&amp;"x","0x1x2x3x4x5x6x7x8x9x")),ISNUMBER(FIND(MID(B52,8,1)&amp;"x","0x1x2x3x4x5x6x7x8x9x"))),IF(COUNTIFS(必要枠!$A$8:$A$38,B52)=1,INDEX(必要枠!$B$8:$B$38,MATCH(B52,必要枠!$A$8:$A$38,0)),NA()),NA()))</f>
        <v/>
      </c>
      <c r="E52" s="12" t="str">
        <f aca="false">IF(COUNTA(A52:C52)=0,"",IF(AND(ISTEXT(B52),LEN(B52)=8,EXACT(LEFT(B52,4),"REQ-"),ISNUMBER(FIND(MID(B52,5,1)&amp;"x","0x1x2x3x4x5x6x7x8x9x")),ISNUMBER(FIND(MID(B52,6,1)&amp;"x","0x1x2x3x4x5x6x7x8x9x")),ISNUMBER(FIND(MID(B52,7,1)&amp;"x","0x1x2x3x4x5x6x7x8x9x")),ISNUMBER(FIND(MID(B52,8,1)&amp;"x","0x1x2x3x4x5x6x7x8x9x"))),IF(COUNTIFS(必要枠!$A$8:$A$38,B52)=1,INDEX(必要枠!$C$8:$C$38,MATCH(B52,必要枠!$A$8:$A$38,0)),NA()),NA()))</f>
        <v/>
      </c>
      <c r="F52" s="1" t="str">
        <f aca="false">IF(G52="","",IF(H52&lt;&gt;0,NA(),ROUND((E52-D52)*1440,0)))</f>
        <v/>
      </c>
      <c r="G52" s="1" t="str">
        <f aca="false">IF(COUNTA(A52:C52)=0,"",IF(NOT(AND(ISTEXT(A52),LEN(A52)=8,EXACT(LEFT(A52,4),"ASG-"),ISNUMBER(FIND(MID(A52,5,1)&amp;"x","0x1x2x3x4x5x6x7x8x9x")),ISNUMBER(FIND(MID(A52,6,1)&amp;"x","0x1x2x3x4x5x6x7x8x9x")),ISNUMBER(FIND(MID(A52,7,1)&amp;"x","0x1x2x3x4x5x6x7x8x9x")),ISNUMBER(FIND(MID(A52,8,1)&amp;"x","0x1x2x3x4x5x6x7x8x9x")))),"IDはASG-と半角数字4桁",IF(COUNTIFS($A$8:$A$107,A52)&gt;1,"割当IDが重複",IF(NOT(AND(ISTEXT(B52),LEN(B52)=8,EXACT(LEFT(B52,4),"REQ-"),ISNUMBER(FIND(MID(B52,5,1)&amp;"x","0x1x2x3x4x5x6x7x8x9x")),ISNUMBER(FIND(MID(B52,6,1)&amp;"x","0x1x2x3x4x5x6x7x8x9x")),ISNUMBER(FIND(MID(B52,7,1)&amp;"x","0x1x2x3x4x5x6x7x8x9x")),ISNUMBER(FIND(MID(B52,8,1)&amp;"x","0x1x2x3x4x5x6x7x8x9x")))),"必要枠IDの形式を確認",IF(COUNTIFS(必要枠!$A$8:$A$38,B52)&lt;&gt;1,"必要枠IDが不明・重複",IF(NOT(AND(ISTEXT(C52),LEN(C52)=8,EXACT(LEFT(C52,4),"STF-"),ISNUMBER(FIND(MID(C52,5,1)&amp;"x","0x1x2x3x4x5x6x7x8x9x")),ISNUMBER(FIND(MID(C52,6,1)&amp;"x","0x1x2x3x4x5x6x7x8x9x")),ISNUMBER(FIND(MID(C52,7,1)&amp;"x","0x1x2x3x4x5x6x7x8x9x")),ISNUMBER(FIND(MID(C52,8,1)&amp;"x","0x1x2x3x4x5x6x7x8x9x")))),"担当IDの形式を確認",IF(COUNTIFS($K$8:$K$27,C52)&lt;&gt;1,"担当IDが未登録・重複","確認済み")))))))</f>
        <v/>
      </c>
      <c r="H52" s="1" t="str">
        <f aca="false">IF(G52="","",IF(G52="確認済み",0,1))</f>
        <v/>
      </c>
      <c r="I52" s="1" t="str">
        <f aca="false">IF(G52="","",IF(H52&lt;&gt;0,0,IF(AND(ISNUMBER(D52),ISNUMBER(E52),ISNUMBER(F52),D52=INDEX(必要枠!$B$8:$B$38,MATCH(B52,必要枠!$A$8:$A$38,0)),E52=INDEX(必要枠!$C$8:$C$38,MATCH(B52,必要枠!$A$8:$A$38,0)),F52=ROUND((E52-D52)*1440,0),COUNTIFS($C$8:$C$107,C52,$D$8:$D$107,"&lt;"&amp;E52,$E$8:$E$107,"&gt;"&amp;D52)=1),0,1)))</f>
        <v/>
      </c>
      <c r="J52" s="1"/>
      <c r="K52" s="1"/>
      <c r="L52" s="1"/>
      <c r="M52" s="1"/>
    </row>
    <row r="53" customFormat="false" ht="32" hidden="false" customHeight="true" outlineLevel="0" collapsed="false">
      <c r="A53" s="9"/>
      <c r="B53" s="9"/>
      <c r="C53" s="9"/>
      <c r="D53" s="12" t="str">
        <f aca="false">IF(COUNTA(A53:C53)=0,"",IF(AND(ISTEXT(B53),LEN(B53)=8,EXACT(LEFT(B53,4),"REQ-"),ISNUMBER(FIND(MID(B53,5,1)&amp;"x","0x1x2x3x4x5x6x7x8x9x")),ISNUMBER(FIND(MID(B53,6,1)&amp;"x","0x1x2x3x4x5x6x7x8x9x")),ISNUMBER(FIND(MID(B53,7,1)&amp;"x","0x1x2x3x4x5x6x7x8x9x")),ISNUMBER(FIND(MID(B53,8,1)&amp;"x","0x1x2x3x4x5x6x7x8x9x"))),IF(COUNTIFS(必要枠!$A$8:$A$38,B53)=1,INDEX(必要枠!$B$8:$B$38,MATCH(B53,必要枠!$A$8:$A$38,0)),NA()),NA()))</f>
        <v/>
      </c>
      <c r="E53" s="12" t="str">
        <f aca="false">IF(COUNTA(A53:C53)=0,"",IF(AND(ISTEXT(B53),LEN(B53)=8,EXACT(LEFT(B53,4),"REQ-"),ISNUMBER(FIND(MID(B53,5,1)&amp;"x","0x1x2x3x4x5x6x7x8x9x")),ISNUMBER(FIND(MID(B53,6,1)&amp;"x","0x1x2x3x4x5x6x7x8x9x")),ISNUMBER(FIND(MID(B53,7,1)&amp;"x","0x1x2x3x4x5x6x7x8x9x")),ISNUMBER(FIND(MID(B53,8,1)&amp;"x","0x1x2x3x4x5x6x7x8x9x"))),IF(COUNTIFS(必要枠!$A$8:$A$38,B53)=1,INDEX(必要枠!$C$8:$C$38,MATCH(B53,必要枠!$A$8:$A$38,0)),NA()),NA()))</f>
        <v/>
      </c>
      <c r="F53" s="1" t="str">
        <f aca="false">IF(G53="","",IF(H53&lt;&gt;0,NA(),ROUND((E53-D53)*1440,0)))</f>
        <v/>
      </c>
      <c r="G53" s="1" t="str">
        <f aca="false">IF(COUNTA(A53:C53)=0,"",IF(NOT(AND(ISTEXT(A53),LEN(A53)=8,EXACT(LEFT(A53,4),"ASG-"),ISNUMBER(FIND(MID(A53,5,1)&amp;"x","0x1x2x3x4x5x6x7x8x9x")),ISNUMBER(FIND(MID(A53,6,1)&amp;"x","0x1x2x3x4x5x6x7x8x9x")),ISNUMBER(FIND(MID(A53,7,1)&amp;"x","0x1x2x3x4x5x6x7x8x9x")),ISNUMBER(FIND(MID(A53,8,1)&amp;"x","0x1x2x3x4x5x6x7x8x9x")))),"IDはASG-と半角数字4桁",IF(COUNTIFS($A$8:$A$107,A53)&gt;1,"割当IDが重複",IF(NOT(AND(ISTEXT(B53),LEN(B53)=8,EXACT(LEFT(B53,4),"REQ-"),ISNUMBER(FIND(MID(B53,5,1)&amp;"x","0x1x2x3x4x5x6x7x8x9x")),ISNUMBER(FIND(MID(B53,6,1)&amp;"x","0x1x2x3x4x5x6x7x8x9x")),ISNUMBER(FIND(MID(B53,7,1)&amp;"x","0x1x2x3x4x5x6x7x8x9x")),ISNUMBER(FIND(MID(B53,8,1)&amp;"x","0x1x2x3x4x5x6x7x8x9x")))),"必要枠IDの形式を確認",IF(COUNTIFS(必要枠!$A$8:$A$38,B53)&lt;&gt;1,"必要枠IDが不明・重複",IF(NOT(AND(ISTEXT(C53),LEN(C53)=8,EXACT(LEFT(C53,4),"STF-"),ISNUMBER(FIND(MID(C53,5,1)&amp;"x","0x1x2x3x4x5x6x7x8x9x")),ISNUMBER(FIND(MID(C53,6,1)&amp;"x","0x1x2x3x4x5x6x7x8x9x")),ISNUMBER(FIND(MID(C53,7,1)&amp;"x","0x1x2x3x4x5x6x7x8x9x")),ISNUMBER(FIND(MID(C53,8,1)&amp;"x","0x1x2x3x4x5x6x7x8x9x")))),"担当IDの形式を確認",IF(COUNTIFS($K$8:$K$27,C53)&lt;&gt;1,"担当IDが未登録・重複","確認済み")))))))</f>
        <v/>
      </c>
      <c r="H53" s="1" t="str">
        <f aca="false">IF(G53="","",IF(G53="確認済み",0,1))</f>
        <v/>
      </c>
      <c r="I53" s="1" t="str">
        <f aca="false">IF(G53="","",IF(H53&lt;&gt;0,0,IF(AND(ISNUMBER(D53),ISNUMBER(E53),ISNUMBER(F53),D53=INDEX(必要枠!$B$8:$B$38,MATCH(B53,必要枠!$A$8:$A$38,0)),E53=INDEX(必要枠!$C$8:$C$38,MATCH(B53,必要枠!$A$8:$A$38,0)),F53=ROUND((E53-D53)*1440,0),COUNTIFS($C$8:$C$107,C53,$D$8:$D$107,"&lt;"&amp;E53,$E$8:$E$107,"&gt;"&amp;D53)=1),0,1)))</f>
        <v/>
      </c>
      <c r="J53" s="1"/>
      <c r="K53" s="1"/>
      <c r="L53" s="1"/>
      <c r="M53" s="1"/>
    </row>
    <row r="54" customFormat="false" ht="32" hidden="false" customHeight="true" outlineLevel="0" collapsed="false">
      <c r="A54" s="9"/>
      <c r="B54" s="9"/>
      <c r="C54" s="9"/>
      <c r="D54" s="12" t="str">
        <f aca="false">IF(COUNTA(A54:C54)=0,"",IF(AND(ISTEXT(B54),LEN(B54)=8,EXACT(LEFT(B54,4),"REQ-"),ISNUMBER(FIND(MID(B54,5,1)&amp;"x","0x1x2x3x4x5x6x7x8x9x")),ISNUMBER(FIND(MID(B54,6,1)&amp;"x","0x1x2x3x4x5x6x7x8x9x")),ISNUMBER(FIND(MID(B54,7,1)&amp;"x","0x1x2x3x4x5x6x7x8x9x")),ISNUMBER(FIND(MID(B54,8,1)&amp;"x","0x1x2x3x4x5x6x7x8x9x"))),IF(COUNTIFS(必要枠!$A$8:$A$38,B54)=1,INDEX(必要枠!$B$8:$B$38,MATCH(B54,必要枠!$A$8:$A$38,0)),NA()),NA()))</f>
        <v/>
      </c>
      <c r="E54" s="12" t="str">
        <f aca="false">IF(COUNTA(A54:C54)=0,"",IF(AND(ISTEXT(B54),LEN(B54)=8,EXACT(LEFT(B54,4),"REQ-"),ISNUMBER(FIND(MID(B54,5,1)&amp;"x","0x1x2x3x4x5x6x7x8x9x")),ISNUMBER(FIND(MID(B54,6,1)&amp;"x","0x1x2x3x4x5x6x7x8x9x")),ISNUMBER(FIND(MID(B54,7,1)&amp;"x","0x1x2x3x4x5x6x7x8x9x")),ISNUMBER(FIND(MID(B54,8,1)&amp;"x","0x1x2x3x4x5x6x7x8x9x"))),IF(COUNTIFS(必要枠!$A$8:$A$38,B54)=1,INDEX(必要枠!$C$8:$C$38,MATCH(B54,必要枠!$A$8:$A$38,0)),NA()),NA()))</f>
        <v/>
      </c>
      <c r="F54" s="1" t="str">
        <f aca="false">IF(G54="","",IF(H54&lt;&gt;0,NA(),ROUND((E54-D54)*1440,0)))</f>
        <v/>
      </c>
      <c r="G54" s="1" t="str">
        <f aca="false">IF(COUNTA(A54:C54)=0,"",IF(NOT(AND(ISTEXT(A54),LEN(A54)=8,EXACT(LEFT(A54,4),"ASG-"),ISNUMBER(FIND(MID(A54,5,1)&amp;"x","0x1x2x3x4x5x6x7x8x9x")),ISNUMBER(FIND(MID(A54,6,1)&amp;"x","0x1x2x3x4x5x6x7x8x9x")),ISNUMBER(FIND(MID(A54,7,1)&amp;"x","0x1x2x3x4x5x6x7x8x9x")),ISNUMBER(FIND(MID(A54,8,1)&amp;"x","0x1x2x3x4x5x6x7x8x9x")))),"IDはASG-と半角数字4桁",IF(COUNTIFS($A$8:$A$107,A54)&gt;1,"割当IDが重複",IF(NOT(AND(ISTEXT(B54),LEN(B54)=8,EXACT(LEFT(B54,4),"REQ-"),ISNUMBER(FIND(MID(B54,5,1)&amp;"x","0x1x2x3x4x5x6x7x8x9x")),ISNUMBER(FIND(MID(B54,6,1)&amp;"x","0x1x2x3x4x5x6x7x8x9x")),ISNUMBER(FIND(MID(B54,7,1)&amp;"x","0x1x2x3x4x5x6x7x8x9x")),ISNUMBER(FIND(MID(B54,8,1)&amp;"x","0x1x2x3x4x5x6x7x8x9x")))),"必要枠IDの形式を確認",IF(COUNTIFS(必要枠!$A$8:$A$38,B54)&lt;&gt;1,"必要枠IDが不明・重複",IF(NOT(AND(ISTEXT(C54),LEN(C54)=8,EXACT(LEFT(C54,4),"STF-"),ISNUMBER(FIND(MID(C54,5,1)&amp;"x","0x1x2x3x4x5x6x7x8x9x")),ISNUMBER(FIND(MID(C54,6,1)&amp;"x","0x1x2x3x4x5x6x7x8x9x")),ISNUMBER(FIND(MID(C54,7,1)&amp;"x","0x1x2x3x4x5x6x7x8x9x")),ISNUMBER(FIND(MID(C54,8,1)&amp;"x","0x1x2x3x4x5x6x7x8x9x")))),"担当IDの形式を確認",IF(COUNTIFS($K$8:$K$27,C54)&lt;&gt;1,"担当IDが未登録・重複","確認済み")))))))</f>
        <v/>
      </c>
      <c r="H54" s="1" t="str">
        <f aca="false">IF(G54="","",IF(G54="確認済み",0,1))</f>
        <v/>
      </c>
      <c r="I54" s="1" t="str">
        <f aca="false">IF(G54="","",IF(H54&lt;&gt;0,0,IF(AND(ISNUMBER(D54),ISNUMBER(E54),ISNUMBER(F54),D54=INDEX(必要枠!$B$8:$B$38,MATCH(B54,必要枠!$A$8:$A$38,0)),E54=INDEX(必要枠!$C$8:$C$38,MATCH(B54,必要枠!$A$8:$A$38,0)),F54=ROUND((E54-D54)*1440,0),COUNTIFS($C$8:$C$107,C54,$D$8:$D$107,"&lt;"&amp;E54,$E$8:$E$107,"&gt;"&amp;D54)=1),0,1)))</f>
        <v/>
      </c>
      <c r="J54" s="1"/>
      <c r="K54" s="1"/>
      <c r="L54" s="1"/>
      <c r="M54" s="1"/>
    </row>
    <row r="55" customFormat="false" ht="32" hidden="false" customHeight="true" outlineLevel="0" collapsed="false">
      <c r="A55" s="9"/>
      <c r="B55" s="9"/>
      <c r="C55" s="9"/>
      <c r="D55" s="12" t="str">
        <f aca="false">IF(COUNTA(A55:C55)=0,"",IF(AND(ISTEXT(B55),LEN(B55)=8,EXACT(LEFT(B55,4),"REQ-"),ISNUMBER(FIND(MID(B55,5,1)&amp;"x","0x1x2x3x4x5x6x7x8x9x")),ISNUMBER(FIND(MID(B55,6,1)&amp;"x","0x1x2x3x4x5x6x7x8x9x")),ISNUMBER(FIND(MID(B55,7,1)&amp;"x","0x1x2x3x4x5x6x7x8x9x")),ISNUMBER(FIND(MID(B55,8,1)&amp;"x","0x1x2x3x4x5x6x7x8x9x"))),IF(COUNTIFS(必要枠!$A$8:$A$38,B55)=1,INDEX(必要枠!$B$8:$B$38,MATCH(B55,必要枠!$A$8:$A$38,0)),NA()),NA()))</f>
        <v/>
      </c>
      <c r="E55" s="12" t="str">
        <f aca="false">IF(COUNTA(A55:C55)=0,"",IF(AND(ISTEXT(B55),LEN(B55)=8,EXACT(LEFT(B55,4),"REQ-"),ISNUMBER(FIND(MID(B55,5,1)&amp;"x","0x1x2x3x4x5x6x7x8x9x")),ISNUMBER(FIND(MID(B55,6,1)&amp;"x","0x1x2x3x4x5x6x7x8x9x")),ISNUMBER(FIND(MID(B55,7,1)&amp;"x","0x1x2x3x4x5x6x7x8x9x")),ISNUMBER(FIND(MID(B55,8,1)&amp;"x","0x1x2x3x4x5x6x7x8x9x"))),IF(COUNTIFS(必要枠!$A$8:$A$38,B55)=1,INDEX(必要枠!$C$8:$C$38,MATCH(B55,必要枠!$A$8:$A$38,0)),NA()),NA()))</f>
        <v/>
      </c>
      <c r="F55" s="1" t="str">
        <f aca="false">IF(G55="","",IF(H55&lt;&gt;0,NA(),ROUND((E55-D55)*1440,0)))</f>
        <v/>
      </c>
      <c r="G55" s="1" t="str">
        <f aca="false">IF(COUNTA(A55:C55)=0,"",IF(NOT(AND(ISTEXT(A55),LEN(A55)=8,EXACT(LEFT(A55,4),"ASG-"),ISNUMBER(FIND(MID(A55,5,1)&amp;"x","0x1x2x3x4x5x6x7x8x9x")),ISNUMBER(FIND(MID(A55,6,1)&amp;"x","0x1x2x3x4x5x6x7x8x9x")),ISNUMBER(FIND(MID(A55,7,1)&amp;"x","0x1x2x3x4x5x6x7x8x9x")),ISNUMBER(FIND(MID(A55,8,1)&amp;"x","0x1x2x3x4x5x6x7x8x9x")))),"IDはASG-と半角数字4桁",IF(COUNTIFS($A$8:$A$107,A55)&gt;1,"割当IDが重複",IF(NOT(AND(ISTEXT(B55),LEN(B55)=8,EXACT(LEFT(B55,4),"REQ-"),ISNUMBER(FIND(MID(B55,5,1)&amp;"x","0x1x2x3x4x5x6x7x8x9x")),ISNUMBER(FIND(MID(B55,6,1)&amp;"x","0x1x2x3x4x5x6x7x8x9x")),ISNUMBER(FIND(MID(B55,7,1)&amp;"x","0x1x2x3x4x5x6x7x8x9x")),ISNUMBER(FIND(MID(B55,8,1)&amp;"x","0x1x2x3x4x5x6x7x8x9x")))),"必要枠IDの形式を確認",IF(COUNTIFS(必要枠!$A$8:$A$38,B55)&lt;&gt;1,"必要枠IDが不明・重複",IF(NOT(AND(ISTEXT(C55),LEN(C55)=8,EXACT(LEFT(C55,4),"STF-"),ISNUMBER(FIND(MID(C55,5,1)&amp;"x","0x1x2x3x4x5x6x7x8x9x")),ISNUMBER(FIND(MID(C55,6,1)&amp;"x","0x1x2x3x4x5x6x7x8x9x")),ISNUMBER(FIND(MID(C55,7,1)&amp;"x","0x1x2x3x4x5x6x7x8x9x")),ISNUMBER(FIND(MID(C55,8,1)&amp;"x","0x1x2x3x4x5x6x7x8x9x")))),"担当IDの形式を確認",IF(COUNTIFS($K$8:$K$27,C55)&lt;&gt;1,"担当IDが未登録・重複","確認済み")))))))</f>
        <v/>
      </c>
      <c r="H55" s="1" t="str">
        <f aca="false">IF(G55="","",IF(G55="確認済み",0,1))</f>
        <v/>
      </c>
      <c r="I55" s="1" t="str">
        <f aca="false">IF(G55="","",IF(H55&lt;&gt;0,0,IF(AND(ISNUMBER(D55),ISNUMBER(E55),ISNUMBER(F55),D55=INDEX(必要枠!$B$8:$B$38,MATCH(B55,必要枠!$A$8:$A$38,0)),E55=INDEX(必要枠!$C$8:$C$38,MATCH(B55,必要枠!$A$8:$A$38,0)),F55=ROUND((E55-D55)*1440,0),COUNTIFS($C$8:$C$107,C55,$D$8:$D$107,"&lt;"&amp;E55,$E$8:$E$107,"&gt;"&amp;D55)=1),0,1)))</f>
        <v/>
      </c>
      <c r="J55" s="1"/>
      <c r="K55" s="1"/>
      <c r="L55" s="1"/>
      <c r="M55" s="1"/>
    </row>
    <row r="56" customFormat="false" ht="32" hidden="false" customHeight="true" outlineLevel="0" collapsed="false">
      <c r="A56" s="9"/>
      <c r="B56" s="9"/>
      <c r="C56" s="9"/>
      <c r="D56" s="12" t="str">
        <f aca="false">IF(COUNTA(A56:C56)=0,"",IF(AND(ISTEXT(B56),LEN(B56)=8,EXACT(LEFT(B56,4),"REQ-"),ISNUMBER(FIND(MID(B56,5,1)&amp;"x","0x1x2x3x4x5x6x7x8x9x")),ISNUMBER(FIND(MID(B56,6,1)&amp;"x","0x1x2x3x4x5x6x7x8x9x")),ISNUMBER(FIND(MID(B56,7,1)&amp;"x","0x1x2x3x4x5x6x7x8x9x")),ISNUMBER(FIND(MID(B56,8,1)&amp;"x","0x1x2x3x4x5x6x7x8x9x"))),IF(COUNTIFS(必要枠!$A$8:$A$38,B56)=1,INDEX(必要枠!$B$8:$B$38,MATCH(B56,必要枠!$A$8:$A$38,0)),NA()),NA()))</f>
        <v/>
      </c>
      <c r="E56" s="12" t="str">
        <f aca="false">IF(COUNTA(A56:C56)=0,"",IF(AND(ISTEXT(B56),LEN(B56)=8,EXACT(LEFT(B56,4),"REQ-"),ISNUMBER(FIND(MID(B56,5,1)&amp;"x","0x1x2x3x4x5x6x7x8x9x")),ISNUMBER(FIND(MID(B56,6,1)&amp;"x","0x1x2x3x4x5x6x7x8x9x")),ISNUMBER(FIND(MID(B56,7,1)&amp;"x","0x1x2x3x4x5x6x7x8x9x")),ISNUMBER(FIND(MID(B56,8,1)&amp;"x","0x1x2x3x4x5x6x7x8x9x"))),IF(COUNTIFS(必要枠!$A$8:$A$38,B56)=1,INDEX(必要枠!$C$8:$C$38,MATCH(B56,必要枠!$A$8:$A$38,0)),NA()),NA()))</f>
        <v/>
      </c>
      <c r="F56" s="1" t="str">
        <f aca="false">IF(G56="","",IF(H56&lt;&gt;0,NA(),ROUND((E56-D56)*1440,0)))</f>
        <v/>
      </c>
      <c r="G56" s="1" t="str">
        <f aca="false">IF(COUNTA(A56:C56)=0,"",IF(NOT(AND(ISTEXT(A56),LEN(A56)=8,EXACT(LEFT(A56,4),"ASG-"),ISNUMBER(FIND(MID(A56,5,1)&amp;"x","0x1x2x3x4x5x6x7x8x9x")),ISNUMBER(FIND(MID(A56,6,1)&amp;"x","0x1x2x3x4x5x6x7x8x9x")),ISNUMBER(FIND(MID(A56,7,1)&amp;"x","0x1x2x3x4x5x6x7x8x9x")),ISNUMBER(FIND(MID(A56,8,1)&amp;"x","0x1x2x3x4x5x6x7x8x9x")))),"IDはASG-と半角数字4桁",IF(COUNTIFS($A$8:$A$107,A56)&gt;1,"割当IDが重複",IF(NOT(AND(ISTEXT(B56),LEN(B56)=8,EXACT(LEFT(B56,4),"REQ-"),ISNUMBER(FIND(MID(B56,5,1)&amp;"x","0x1x2x3x4x5x6x7x8x9x")),ISNUMBER(FIND(MID(B56,6,1)&amp;"x","0x1x2x3x4x5x6x7x8x9x")),ISNUMBER(FIND(MID(B56,7,1)&amp;"x","0x1x2x3x4x5x6x7x8x9x")),ISNUMBER(FIND(MID(B56,8,1)&amp;"x","0x1x2x3x4x5x6x7x8x9x")))),"必要枠IDの形式を確認",IF(COUNTIFS(必要枠!$A$8:$A$38,B56)&lt;&gt;1,"必要枠IDが不明・重複",IF(NOT(AND(ISTEXT(C56),LEN(C56)=8,EXACT(LEFT(C56,4),"STF-"),ISNUMBER(FIND(MID(C56,5,1)&amp;"x","0x1x2x3x4x5x6x7x8x9x")),ISNUMBER(FIND(MID(C56,6,1)&amp;"x","0x1x2x3x4x5x6x7x8x9x")),ISNUMBER(FIND(MID(C56,7,1)&amp;"x","0x1x2x3x4x5x6x7x8x9x")),ISNUMBER(FIND(MID(C56,8,1)&amp;"x","0x1x2x3x4x5x6x7x8x9x")))),"担当IDの形式を確認",IF(COUNTIFS($K$8:$K$27,C56)&lt;&gt;1,"担当IDが未登録・重複","確認済み")))))))</f>
        <v/>
      </c>
      <c r="H56" s="1" t="str">
        <f aca="false">IF(G56="","",IF(G56="確認済み",0,1))</f>
        <v/>
      </c>
      <c r="I56" s="1" t="str">
        <f aca="false">IF(G56="","",IF(H56&lt;&gt;0,0,IF(AND(ISNUMBER(D56),ISNUMBER(E56),ISNUMBER(F56),D56=INDEX(必要枠!$B$8:$B$38,MATCH(B56,必要枠!$A$8:$A$38,0)),E56=INDEX(必要枠!$C$8:$C$38,MATCH(B56,必要枠!$A$8:$A$38,0)),F56=ROUND((E56-D56)*1440,0),COUNTIFS($C$8:$C$107,C56,$D$8:$D$107,"&lt;"&amp;E56,$E$8:$E$107,"&gt;"&amp;D56)=1),0,1)))</f>
        <v/>
      </c>
      <c r="J56" s="1"/>
      <c r="K56" s="1"/>
      <c r="L56" s="1"/>
      <c r="M56" s="1"/>
    </row>
    <row r="57" customFormat="false" ht="32" hidden="false" customHeight="true" outlineLevel="0" collapsed="false">
      <c r="A57" s="9"/>
      <c r="B57" s="9"/>
      <c r="C57" s="9"/>
      <c r="D57" s="12" t="str">
        <f aca="false">IF(COUNTA(A57:C57)=0,"",IF(AND(ISTEXT(B57),LEN(B57)=8,EXACT(LEFT(B57,4),"REQ-"),ISNUMBER(FIND(MID(B57,5,1)&amp;"x","0x1x2x3x4x5x6x7x8x9x")),ISNUMBER(FIND(MID(B57,6,1)&amp;"x","0x1x2x3x4x5x6x7x8x9x")),ISNUMBER(FIND(MID(B57,7,1)&amp;"x","0x1x2x3x4x5x6x7x8x9x")),ISNUMBER(FIND(MID(B57,8,1)&amp;"x","0x1x2x3x4x5x6x7x8x9x"))),IF(COUNTIFS(必要枠!$A$8:$A$38,B57)=1,INDEX(必要枠!$B$8:$B$38,MATCH(B57,必要枠!$A$8:$A$38,0)),NA()),NA()))</f>
        <v/>
      </c>
      <c r="E57" s="12" t="str">
        <f aca="false">IF(COUNTA(A57:C57)=0,"",IF(AND(ISTEXT(B57),LEN(B57)=8,EXACT(LEFT(B57,4),"REQ-"),ISNUMBER(FIND(MID(B57,5,1)&amp;"x","0x1x2x3x4x5x6x7x8x9x")),ISNUMBER(FIND(MID(B57,6,1)&amp;"x","0x1x2x3x4x5x6x7x8x9x")),ISNUMBER(FIND(MID(B57,7,1)&amp;"x","0x1x2x3x4x5x6x7x8x9x")),ISNUMBER(FIND(MID(B57,8,1)&amp;"x","0x1x2x3x4x5x6x7x8x9x"))),IF(COUNTIFS(必要枠!$A$8:$A$38,B57)=1,INDEX(必要枠!$C$8:$C$38,MATCH(B57,必要枠!$A$8:$A$38,0)),NA()),NA()))</f>
        <v/>
      </c>
      <c r="F57" s="1" t="str">
        <f aca="false">IF(G57="","",IF(H57&lt;&gt;0,NA(),ROUND((E57-D57)*1440,0)))</f>
        <v/>
      </c>
      <c r="G57" s="1" t="str">
        <f aca="false">IF(COUNTA(A57:C57)=0,"",IF(NOT(AND(ISTEXT(A57),LEN(A57)=8,EXACT(LEFT(A57,4),"ASG-"),ISNUMBER(FIND(MID(A57,5,1)&amp;"x","0x1x2x3x4x5x6x7x8x9x")),ISNUMBER(FIND(MID(A57,6,1)&amp;"x","0x1x2x3x4x5x6x7x8x9x")),ISNUMBER(FIND(MID(A57,7,1)&amp;"x","0x1x2x3x4x5x6x7x8x9x")),ISNUMBER(FIND(MID(A57,8,1)&amp;"x","0x1x2x3x4x5x6x7x8x9x")))),"IDはASG-と半角数字4桁",IF(COUNTIFS($A$8:$A$107,A57)&gt;1,"割当IDが重複",IF(NOT(AND(ISTEXT(B57),LEN(B57)=8,EXACT(LEFT(B57,4),"REQ-"),ISNUMBER(FIND(MID(B57,5,1)&amp;"x","0x1x2x3x4x5x6x7x8x9x")),ISNUMBER(FIND(MID(B57,6,1)&amp;"x","0x1x2x3x4x5x6x7x8x9x")),ISNUMBER(FIND(MID(B57,7,1)&amp;"x","0x1x2x3x4x5x6x7x8x9x")),ISNUMBER(FIND(MID(B57,8,1)&amp;"x","0x1x2x3x4x5x6x7x8x9x")))),"必要枠IDの形式を確認",IF(COUNTIFS(必要枠!$A$8:$A$38,B57)&lt;&gt;1,"必要枠IDが不明・重複",IF(NOT(AND(ISTEXT(C57),LEN(C57)=8,EXACT(LEFT(C57,4),"STF-"),ISNUMBER(FIND(MID(C57,5,1)&amp;"x","0x1x2x3x4x5x6x7x8x9x")),ISNUMBER(FIND(MID(C57,6,1)&amp;"x","0x1x2x3x4x5x6x7x8x9x")),ISNUMBER(FIND(MID(C57,7,1)&amp;"x","0x1x2x3x4x5x6x7x8x9x")),ISNUMBER(FIND(MID(C57,8,1)&amp;"x","0x1x2x3x4x5x6x7x8x9x")))),"担当IDの形式を確認",IF(COUNTIFS($K$8:$K$27,C57)&lt;&gt;1,"担当IDが未登録・重複","確認済み")))))))</f>
        <v/>
      </c>
      <c r="H57" s="1" t="str">
        <f aca="false">IF(G57="","",IF(G57="確認済み",0,1))</f>
        <v/>
      </c>
      <c r="I57" s="1" t="str">
        <f aca="false">IF(G57="","",IF(H57&lt;&gt;0,0,IF(AND(ISNUMBER(D57),ISNUMBER(E57),ISNUMBER(F57),D57=INDEX(必要枠!$B$8:$B$38,MATCH(B57,必要枠!$A$8:$A$38,0)),E57=INDEX(必要枠!$C$8:$C$38,MATCH(B57,必要枠!$A$8:$A$38,0)),F57=ROUND((E57-D57)*1440,0),COUNTIFS($C$8:$C$107,C57,$D$8:$D$107,"&lt;"&amp;E57,$E$8:$E$107,"&gt;"&amp;D57)=1),0,1)))</f>
        <v/>
      </c>
      <c r="J57" s="1"/>
      <c r="K57" s="1"/>
      <c r="L57" s="1"/>
      <c r="M57" s="1"/>
    </row>
    <row r="58" customFormat="false" ht="32" hidden="false" customHeight="true" outlineLevel="0" collapsed="false">
      <c r="A58" s="9"/>
      <c r="B58" s="9"/>
      <c r="C58" s="9"/>
      <c r="D58" s="12" t="str">
        <f aca="false">IF(COUNTA(A58:C58)=0,"",IF(AND(ISTEXT(B58),LEN(B58)=8,EXACT(LEFT(B58,4),"REQ-"),ISNUMBER(FIND(MID(B58,5,1)&amp;"x","0x1x2x3x4x5x6x7x8x9x")),ISNUMBER(FIND(MID(B58,6,1)&amp;"x","0x1x2x3x4x5x6x7x8x9x")),ISNUMBER(FIND(MID(B58,7,1)&amp;"x","0x1x2x3x4x5x6x7x8x9x")),ISNUMBER(FIND(MID(B58,8,1)&amp;"x","0x1x2x3x4x5x6x7x8x9x"))),IF(COUNTIFS(必要枠!$A$8:$A$38,B58)=1,INDEX(必要枠!$B$8:$B$38,MATCH(B58,必要枠!$A$8:$A$38,0)),NA()),NA()))</f>
        <v/>
      </c>
      <c r="E58" s="12" t="str">
        <f aca="false">IF(COUNTA(A58:C58)=0,"",IF(AND(ISTEXT(B58),LEN(B58)=8,EXACT(LEFT(B58,4),"REQ-"),ISNUMBER(FIND(MID(B58,5,1)&amp;"x","0x1x2x3x4x5x6x7x8x9x")),ISNUMBER(FIND(MID(B58,6,1)&amp;"x","0x1x2x3x4x5x6x7x8x9x")),ISNUMBER(FIND(MID(B58,7,1)&amp;"x","0x1x2x3x4x5x6x7x8x9x")),ISNUMBER(FIND(MID(B58,8,1)&amp;"x","0x1x2x3x4x5x6x7x8x9x"))),IF(COUNTIFS(必要枠!$A$8:$A$38,B58)=1,INDEX(必要枠!$C$8:$C$38,MATCH(B58,必要枠!$A$8:$A$38,0)),NA()),NA()))</f>
        <v/>
      </c>
      <c r="F58" s="1" t="str">
        <f aca="false">IF(G58="","",IF(H58&lt;&gt;0,NA(),ROUND((E58-D58)*1440,0)))</f>
        <v/>
      </c>
      <c r="G58" s="1" t="str">
        <f aca="false">IF(COUNTA(A58:C58)=0,"",IF(NOT(AND(ISTEXT(A58),LEN(A58)=8,EXACT(LEFT(A58,4),"ASG-"),ISNUMBER(FIND(MID(A58,5,1)&amp;"x","0x1x2x3x4x5x6x7x8x9x")),ISNUMBER(FIND(MID(A58,6,1)&amp;"x","0x1x2x3x4x5x6x7x8x9x")),ISNUMBER(FIND(MID(A58,7,1)&amp;"x","0x1x2x3x4x5x6x7x8x9x")),ISNUMBER(FIND(MID(A58,8,1)&amp;"x","0x1x2x3x4x5x6x7x8x9x")))),"IDはASG-と半角数字4桁",IF(COUNTIFS($A$8:$A$107,A58)&gt;1,"割当IDが重複",IF(NOT(AND(ISTEXT(B58),LEN(B58)=8,EXACT(LEFT(B58,4),"REQ-"),ISNUMBER(FIND(MID(B58,5,1)&amp;"x","0x1x2x3x4x5x6x7x8x9x")),ISNUMBER(FIND(MID(B58,6,1)&amp;"x","0x1x2x3x4x5x6x7x8x9x")),ISNUMBER(FIND(MID(B58,7,1)&amp;"x","0x1x2x3x4x5x6x7x8x9x")),ISNUMBER(FIND(MID(B58,8,1)&amp;"x","0x1x2x3x4x5x6x7x8x9x")))),"必要枠IDの形式を確認",IF(COUNTIFS(必要枠!$A$8:$A$38,B58)&lt;&gt;1,"必要枠IDが不明・重複",IF(NOT(AND(ISTEXT(C58),LEN(C58)=8,EXACT(LEFT(C58,4),"STF-"),ISNUMBER(FIND(MID(C58,5,1)&amp;"x","0x1x2x3x4x5x6x7x8x9x")),ISNUMBER(FIND(MID(C58,6,1)&amp;"x","0x1x2x3x4x5x6x7x8x9x")),ISNUMBER(FIND(MID(C58,7,1)&amp;"x","0x1x2x3x4x5x6x7x8x9x")),ISNUMBER(FIND(MID(C58,8,1)&amp;"x","0x1x2x3x4x5x6x7x8x9x")))),"担当IDの形式を確認",IF(COUNTIFS($K$8:$K$27,C58)&lt;&gt;1,"担当IDが未登録・重複","確認済み")))))))</f>
        <v/>
      </c>
      <c r="H58" s="1" t="str">
        <f aca="false">IF(G58="","",IF(G58="確認済み",0,1))</f>
        <v/>
      </c>
      <c r="I58" s="1" t="str">
        <f aca="false">IF(G58="","",IF(H58&lt;&gt;0,0,IF(AND(ISNUMBER(D58),ISNUMBER(E58),ISNUMBER(F58),D58=INDEX(必要枠!$B$8:$B$38,MATCH(B58,必要枠!$A$8:$A$38,0)),E58=INDEX(必要枠!$C$8:$C$38,MATCH(B58,必要枠!$A$8:$A$38,0)),F58=ROUND((E58-D58)*1440,0),COUNTIFS($C$8:$C$107,C58,$D$8:$D$107,"&lt;"&amp;E58,$E$8:$E$107,"&gt;"&amp;D58)=1),0,1)))</f>
        <v/>
      </c>
      <c r="J58" s="1"/>
      <c r="K58" s="1"/>
      <c r="L58" s="1"/>
      <c r="M58" s="1"/>
    </row>
    <row r="59" customFormat="false" ht="32" hidden="false" customHeight="true" outlineLevel="0" collapsed="false">
      <c r="A59" s="9"/>
      <c r="B59" s="9"/>
      <c r="C59" s="9"/>
      <c r="D59" s="12" t="str">
        <f aca="false">IF(COUNTA(A59:C59)=0,"",IF(AND(ISTEXT(B59),LEN(B59)=8,EXACT(LEFT(B59,4),"REQ-"),ISNUMBER(FIND(MID(B59,5,1)&amp;"x","0x1x2x3x4x5x6x7x8x9x")),ISNUMBER(FIND(MID(B59,6,1)&amp;"x","0x1x2x3x4x5x6x7x8x9x")),ISNUMBER(FIND(MID(B59,7,1)&amp;"x","0x1x2x3x4x5x6x7x8x9x")),ISNUMBER(FIND(MID(B59,8,1)&amp;"x","0x1x2x3x4x5x6x7x8x9x"))),IF(COUNTIFS(必要枠!$A$8:$A$38,B59)=1,INDEX(必要枠!$B$8:$B$38,MATCH(B59,必要枠!$A$8:$A$38,0)),NA()),NA()))</f>
        <v/>
      </c>
      <c r="E59" s="12" t="str">
        <f aca="false">IF(COUNTA(A59:C59)=0,"",IF(AND(ISTEXT(B59),LEN(B59)=8,EXACT(LEFT(B59,4),"REQ-"),ISNUMBER(FIND(MID(B59,5,1)&amp;"x","0x1x2x3x4x5x6x7x8x9x")),ISNUMBER(FIND(MID(B59,6,1)&amp;"x","0x1x2x3x4x5x6x7x8x9x")),ISNUMBER(FIND(MID(B59,7,1)&amp;"x","0x1x2x3x4x5x6x7x8x9x")),ISNUMBER(FIND(MID(B59,8,1)&amp;"x","0x1x2x3x4x5x6x7x8x9x"))),IF(COUNTIFS(必要枠!$A$8:$A$38,B59)=1,INDEX(必要枠!$C$8:$C$38,MATCH(B59,必要枠!$A$8:$A$38,0)),NA()),NA()))</f>
        <v/>
      </c>
      <c r="F59" s="1" t="str">
        <f aca="false">IF(G59="","",IF(H59&lt;&gt;0,NA(),ROUND((E59-D59)*1440,0)))</f>
        <v/>
      </c>
      <c r="G59" s="1" t="str">
        <f aca="false">IF(COUNTA(A59:C59)=0,"",IF(NOT(AND(ISTEXT(A59),LEN(A59)=8,EXACT(LEFT(A59,4),"ASG-"),ISNUMBER(FIND(MID(A59,5,1)&amp;"x","0x1x2x3x4x5x6x7x8x9x")),ISNUMBER(FIND(MID(A59,6,1)&amp;"x","0x1x2x3x4x5x6x7x8x9x")),ISNUMBER(FIND(MID(A59,7,1)&amp;"x","0x1x2x3x4x5x6x7x8x9x")),ISNUMBER(FIND(MID(A59,8,1)&amp;"x","0x1x2x3x4x5x6x7x8x9x")))),"IDはASG-と半角数字4桁",IF(COUNTIFS($A$8:$A$107,A59)&gt;1,"割当IDが重複",IF(NOT(AND(ISTEXT(B59),LEN(B59)=8,EXACT(LEFT(B59,4),"REQ-"),ISNUMBER(FIND(MID(B59,5,1)&amp;"x","0x1x2x3x4x5x6x7x8x9x")),ISNUMBER(FIND(MID(B59,6,1)&amp;"x","0x1x2x3x4x5x6x7x8x9x")),ISNUMBER(FIND(MID(B59,7,1)&amp;"x","0x1x2x3x4x5x6x7x8x9x")),ISNUMBER(FIND(MID(B59,8,1)&amp;"x","0x1x2x3x4x5x6x7x8x9x")))),"必要枠IDの形式を確認",IF(COUNTIFS(必要枠!$A$8:$A$38,B59)&lt;&gt;1,"必要枠IDが不明・重複",IF(NOT(AND(ISTEXT(C59),LEN(C59)=8,EXACT(LEFT(C59,4),"STF-"),ISNUMBER(FIND(MID(C59,5,1)&amp;"x","0x1x2x3x4x5x6x7x8x9x")),ISNUMBER(FIND(MID(C59,6,1)&amp;"x","0x1x2x3x4x5x6x7x8x9x")),ISNUMBER(FIND(MID(C59,7,1)&amp;"x","0x1x2x3x4x5x6x7x8x9x")),ISNUMBER(FIND(MID(C59,8,1)&amp;"x","0x1x2x3x4x5x6x7x8x9x")))),"担当IDの形式を確認",IF(COUNTIFS($K$8:$K$27,C59)&lt;&gt;1,"担当IDが未登録・重複","確認済み")))))))</f>
        <v/>
      </c>
      <c r="H59" s="1" t="str">
        <f aca="false">IF(G59="","",IF(G59="確認済み",0,1))</f>
        <v/>
      </c>
      <c r="I59" s="1" t="str">
        <f aca="false">IF(G59="","",IF(H59&lt;&gt;0,0,IF(AND(ISNUMBER(D59),ISNUMBER(E59),ISNUMBER(F59),D59=INDEX(必要枠!$B$8:$B$38,MATCH(B59,必要枠!$A$8:$A$38,0)),E59=INDEX(必要枠!$C$8:$C$38,MATCH(B59,必要枠!$A$8:$A$38,0)),F59=ROUND((E59-D59)*1440,0),COUNTIFS($C$8:$C$107,C59,$D$8:$D$107,"&lt;"&amp;E59,$E$8:$E$107,"&gt;"&amp;D59)=1),0,1)))</f>
        <v/>
      </c>
      <c r="J59" s="1"/>
      <c r="K59" s="1"/>
      <c r="L59" s="1"/>
      <c r="M59" s="1"/>
    </row>
    <row r="60" customFormat="false" ht="32" hidden="false" customHeight="true" outlineLevel="0" collapsed="false">
      <c r="A60" s="9"/>
      <c r="B60" s="9"/>
      <c r="C60" s="9"/>
      <c r="D60" s="12" t="str">
        <f aca="false">IF(COUNTA(A60:C60)=0,"",IF(AND(ISTEXT(B60),LEN(B60)=8,EXACT(LEFT(B60,4),"REQ-"),ISNUMBER(FIND(MID(B60,5,1)&amp;"x","0x1x2x3x4x5x6x7x8x9x")),ISNUMBER(FIND(MID(B60,6,1)&amp;"x","0x1x2x3x4x5x6x7x8x9x")),ISNUMBER(FIND(MID(B60,7,1)&amp;"x","0x1x2x3x4x5x6x7x8x9x")),ISNUMBER(FIND(MID(B60,8,1)&amp;"x","0x1x2x3x4x5x6x7x8x9x"))),IF(COUNTIFS(必要枠!$A$8:$A$38,B60)=1,INDEX(必要枠!$B$8:$B$38,MATCH(B60,必要枠!$A$8:$A$38,0)),NA()),NA()))</f>
        <v/>
      </c>
      <c r="E60" s="12" t="str">
        <f aca="false">IF(COUNTA(A60:C60)=0,"",IF(AND(ISTEXT(B60),LEN(B60)=8,EXACT(LEFT(B60,4),"REQ-"),ISNUMBER(FIND(MID(B60,5,1)&amp;"x","0x1x2x3x4x5x6x7x8x9x")),ISNUMBER(FIND(MID(B60,6,1)&amp;"x","0x1x2x3x4x5x6x7x8x9x")),ISNUMBER(FIND(MID(B60,7,1)&amp;"x","0x1x2x3x4x5x6x7x8x9x")),ISNUMBER(FIND(MID(B60,8,1)&amp;"x","0x1x2x3x4x5x6x7x8x9x"))),IF(COUNTIFS(必要枠!$A$8:$A$38,B60)=1,INDEX(必要枠!$C$8:$C$38,MATCH(B60,必要枠!$A$8:$A$38,0)),NA()),NA()))</f>
        <v/>
      </c>
      <c r="F60" s="1" t="str">
        <f aca="false">IF(G60="","",IF(H60&lt;&gt;0,NA(),ROUND((E60-D60)*1440,0)))</f>
        <v/>
      </c>
      <c r="G60" s="1" t="str">
        <f aca="false">IF(COUNTA(A60:C60)=0,"",IF(NOT(AND(ISTEXT(A60),LEN(A60)=8,EXACT(LEFT(A60,4),"ASG-"),ISNUMBER(FIND(MID(A60,5,1)&amp;"x","0x1x2x3x4x5x6x7x8x9x")),ISNUMBER(FIND(MID(A60,6,1)&amp;"x","0x1x2x3x4x5x6x7x8x9x")),ISNUMBER(FIND(MID(A60,7,1)&amp;"x","0x1x2x3x4x5x6x7x8x9x")),ISNUMBER(FIND(MID(A60,8,1)&amp;"x","0x1x2x3x4x5x6x7x8x9x")))),"IDはASG-と半角数字4桁",IF(COUNTIFS($A$8:$A$107,A60)&gt;1,"割当IDが重複",IF(NOT(AND(ISTEXT(B60),LEN(B60)=8,EXACT(LEFT(B60,4),"REQ-"),ISNUMBER(FIND(MID(B60,5,1)&amp;"x","0x1x2x3x4x5x6x7x8x9x")),ISNUMBER(FIND(MID(B60,6,1)&amp;"x","0x1x2x3x4x5x6x7x8x9x")),ISNUMBER(FIND(MID(B60,7,1)&amp;"x","0x1x2x3x4x5x6x7x8x9x")),ISNUMBER(FIND(MID(B60,8,1)&amp;"x","0x1x2x3x4x5x6x7x8x9x")))),"必要枠IDの形式を確認",IF(COUNTIFS(必要枠!$A$8:$A$38,B60)&lt;&gt;1,"必要枠IDが不明・重複",IF(NOT(AND(ISTEXT(C60),LEN(C60)=8,EXACT(LEFT(C60,4),"STF-"),ISNUMBER(FIND(MID(C60,5,1)&amp;"x","0x1x2x3x4x5x6x7x8x9x")),ISNUMBER(FIND(MID(C60,6,1)&amp;"x","0x1x2x3x4x5x6x7x8x9x")),ISNUMBER(FIND(MID(C60,7,1)&amp;"x","0x1x2x3x4x5x6x7x8x9x")),ISNUMBER(FIND(MID(C60,8,1)&amp;"x","0x1x2x3x4x5x6x7x8x9x")))),"担当IDの形式を確認",IF(COUNTIFS($K$8:$K$27,C60)&lt;&gt;1,"担当IDが未登録・重複","確認済み")))))))</f>
        <v/>
      </c>
      <c r="H60" s="1" t="str">
        <f aca="false">IF(G60="","",IF(G60="確認済み",0,1))</f>
        <v/>
      </c>
      <c r="I60" s="1" t="str">
        <f aca="false">IF(G60="","",IF(H60&lt;&gt;0,0,IF(AND(ISNUMBER(D60),ISNUMBER(E60),ISNUMBER(F60),D60=INDEX(必要枠!$B$8:$B$38,MATCH(B60,必要枠!$A$8:$A$38,0)),E60=INDEX(必要枠!$C$8:$C$38,MATCH(B60,必要枠!$A$8:$A$38,0)),F60=ROUND((E60-D60)*1440,0),COUNTIFS($C$8:$C$107,C60,$D$8:$D$107,"&lt;"&amp;E60,$E$8:$E$107,"&gt;"&amp;D60)=1),0,1)))</f>
        <v/>
      </c>
      <c r="J60" s="1"/>
      <c r="K60" s="1"/>
      <c r="L60" s="1"/>
      <c r="M60" s="1"/>
    </row>
    <row r="61" customFormat="false" ht="32" hidden="false" customHeight="true" outlineLevel="0" collapsed="false">
      <c r="A61" s="9"/>
      <c r="B61" s="9"/>
      <c r="C61" s="9"/>
      <c r="D61" s="12" t="str">
        <f aca="false">IF(COUNTA(A61:C61)=0,"",IF(AND(ISTEXT(B61),LEN(B61)=8,EXACT(LEFT(B61,4),"REQ-"),ISNUMBER(FIND(MID(B61,5,1)&amp;"x","0x1x2x3x4x5x6x7x8x9x")),ISNUMBER(FIND(MID(B61,6,1)&amp;"x","0x1x2x3x4x5x6x7x8x9x")),ISNUMBER(FIND(MID(B61,7,1)&amp;"x","0x1x2x3x4x5x6x7x8x9x")),ISNUMBER(FIND(MID(B61,8,1)&amp;"x","0x1x2x3x4x5x6x7x8x9x"))),IF(COUNTIFS(必要枠!$A$8:$A$38,B61)=1,INDEX(必要枠!$B$8:$B$38,MATCH(B61,必要枠!$A$8:$A$38,0)),NA()),NA()))</f>
        <v/>
      </c>
      <c r="E61" s="12" t="str">
        <f aca="false">IF(COUNTA(A61:C61)=0,"",IF(AND(ISTEXT(B61),LEN(B61)=8,EXACT(LEFT(B61,4),"REQ-"),ISNUMBER(FIND(MID(B61,5,1)&amp;"x","0x1x2x3x4x5x6x7x8x9x")),ISNUMBER(FIND(MID(B61,6,1)&amp;"x","0x1x2x3x4x5x6x7x8x9x")),ISNUMBER(FIND(MID(B61,7,1)&amp;"x","0x1x2x3x4x5x6x7x8x9x")),ISNUMBER(FIND(MID(B61,8,1)&amp;"x","0x1x2x3x4x5x6x7x8x9x"))),IF(COUNTIFS(必要枠!$A$8:$A$38,B61)=1,INDEX(必要枠!$C$8:$C$38,MATCH(B61,必要枠!$A$8:$A$38,0)),NA()),NA()))</f>
        <v/>
      </c>
      <c r="F61" s="1" t="str">
        <f aca="false">IF(G61="","",IF(H61&lt;&gt;0,NA(),ROUND((E61-D61)*1440,0)))</f>
        <v/>
      </c>
      <c r="G61" s="1" t="str">
        <f aca="false">IF(COUNTA(A61:C61)=0,"",IF(NOT(AND(ISTEXT(A61),LEN(A61)=8,EXACT(LEFT(A61,4),"ASG-"),ISNUMBER(FIND(MID(A61,5,1)&amp;"x","0x1x2x3x4x5x6x7x8x9x")),ISNUMBER(FIND(MID(A61,6,1)&amp;"x","0x1x2x3x4x5x6x7x8x9x")),ISNUMBER(FIND(MID(A61,7,1)&amp;"x","0x1x2x3x4x5x6x7x8x9x")),ISNUMBER(FIND(MID(A61,8,1)&amp;"x","0x1x2x3x4x5x6x7x8x9x")))),"IDはASG-と半角数字4桁",IF(COUNTIFS($A$8:$A$107,A61)&gt;1,"割当IDが重複",IF(NOT(AND(ISTEXT(B61),LEN(B61)=8,EXACT(LEFT(B61,4),"REQ-"),ISNUMBER(FIND(MID(B61,5,1)&amp;"x","0x1x2x3x4x5x6x7x8x9x")),ISNUMBER(FIND(MID(B61,6,1)&amp;"x","0x1x2x3x4x5x6x7x8x9x")),ISNUMBER(FIND(MID(B61,7,1)&amp;"x","0x1x2x3x4x5x6x7x8x9x")),ISNUMBER(FIND(MID(B61,8,1)&amp;"x","0x1x2x3x4x5x6x7x8x9x")))),"必要枠IDの形式を確認",IF(COUNTIFS(必要枠!$A$8:$A$38,B61)&lt;&gt;1,"必要枠IDが不明・重複",IF(NOT(AND(ISTEXT(C61),LEN(C61)=8,EXACT(LEFT(C61,4),"STF-"),ISNUMBER(FIND(MID(C61,5,1)&amp;"x","0x1x2x3x4x5x6x7x8x9x")),ISNUMBER(FIND(MID(C61,6,1)&amp;"x","0x1x2x3x4x5x6x7x8x9x")),ISNUMBER(FIND(MID(C61,7,1)&amp;"x","0x1x2x3x4x5x6x7x8x9x")),ISNUMBER(FIND(MID(C61,8,1)&amp;"x","0x1x2x3x4x5x6x7x8x9x")))),"担当IDの形式を確認",IF(COUNTIFS($K$8:$K$27,C61)&lt;&gt;1,"担当IDが未登録・重複","確認済み")))))))</f>
        <v/>
      </c>
      <c r="H61" s="1" t="str">
        <f aca="false">IF(G61="","",IF(G61="確認済み",0,1))</f>
        <v/>
      </c>
      <c r="I61" s="1" t="str">
        <f aca="false">IF(G61="","",IF(H61&lt;&gt;0,0,IF(AND(ISNUMBER(D61),ISNUMBER(E61),ISNUMBER(F61),D61=INDEX(必要枠!$B$8:$B$38,MATCH(B61,必要枠!$A$8:$A$38,0)),E61=INDEX(必要枠!$C$8:$C$38,MATCH(B61,必要枠!$A$8:$A$38,0)),F61=ROUND((E61-D61)*1440,0),COUNTIFS($C$8:$C$107,C61,$D$8:$D$107,"&lt;"&amp;E61,$E$8:$E$107,"&gt;"&amp;D61)=1),0,1)))</f>
        <v/>
      </c>
      <c r="J61" s="1"/>
      <c r="K61" s="1"/>
      <c r="L61" s="1"/>
      <c r="M61" s="1"/>
    </row>
    <row r="62" customFormat="false" ht="32" hidden="false" customHeight="true" outlineLevel="0" collapsed="false">
      <c r="A62" s="9"/>
      <c r="B62" s="9"/>
      <c r="C62" s="9"/>
      <c r="D62" s="12" t="str">
        <f aca="false">IF(COUNTA(A62:C62)=0,"",IF(AND(ISTEXT(B62),LEN(B62)=8,EXACT(LEFT(B62,4),"REQ-"),ISNUMBER(FIND(MID(B62,5,1)&amp;"x","0x1x2x3x4x5x6x7x8x9x")),ISNUMBER(FIND(MID(B62,6,1)&amp;"x","0x1x2x3x4x5x6x7x8x9x")),ISNUMBER(FIND(MID(B62,7,1)&amp;"x","0x1x2x3x4x5x6x7x8x9x")),ISNUMBER(FIND(MID(B62,8,1)&amp;"x","0x1x2x3x4x5x6x7x8x9x"))),IF(COUNTIFS(必要枠!$A$8:$A$38,B62)=1,INDEX(必要枠!$B$8:$B$38,MATCH(B62,必要枠!$A$8:$A$38,0)),NA()),NA()))</f>
        <v/>
      </c>
      <c r="E62" s="12" t="str">
        <f aca="false">IF(COUNTA(A62:C62)=0,"",IF(AND(ISTEXT(B62),LEN(B62)=8,EXACT(LEFT(B62,4),"REQ-"),ISNUMBER(FIND(MID(B62,5,1)&amp;"x","0x1x2x3x4x5x6x7x8x9x")),ISNUMBER(FIND(MID(B62,6,1)&amp;"x","0x1x2x3x4x5x6x7x8x9x")),ISNUMBER(FIND(MID(B62,7,1)&amp;"x","0x1x2x3x4x5x6x7x8x9x")),ISNUMBER(FIND(MID(B62,8,1)&amp;"x","0x1x2x3x4x5x6x7x8x9x"))),IF(COUNTIFS(必要枠!$A$8:$A$38,B62)=1,INDEX(必要枠!$C$8:$C$38,MATCH(B62,必要枠!$A$8:$A$38,0)),NA()),NA()))</f>
        <v/>
      </c>
      <c r="F62" s="1" t="str">
        <f aca="false">IF(G62="","",IF(H62&lt;&gt;0,NA(),ROUND((E62-D62)*1440,0)))</f>
        <v/>
      </c>
      <c r="G62" s="1" t="str">
        <f aca="false">IF(COUNTA(A62:C62)=0,"",IF(NOT(AND(ISTEXT(A62),LEN(A62)=8,EXACT(LEFT(A62,4),"ASG-"),ISNUMBER(FIND(MID(A62,5,1)&amp;"x","0x1x2x3x4x5x6x7x8x9x")),ISNUMBER(FIND(MID(A62,6,1)&amp;"x","0x1x2x3x4x5x6x7x8x9x")),ISNUMBER(FIND(MID(A62,7,1)&amp;"x","0x1x2x3x4x5x6x7x8x9x")),ISNUMBER(FIND(MID(A62,8,1)&amp;"x","0x1x2x3x4x5x6x7x8x9x")))),"IDはASG-と半角数字4桁",IF(COUNTIFS($A$8:$A$107,A62)&gt;1,"割当IDが重複",IF(NOT(AND(ISTEXT(B62),LEN(B62)=8,EXACT(LEFT(B62,4),"REQ-"),ISNUMBER(FIND(MID(B62,5,1)&amp;"x","0x1x2x3x4x5x6x7x8x9x")),ISNUMBER(FIND(MID(B62,6,1)&amp;"x","0x1x2x3x4x5x6x7x8x9x")),ISNUMBER(FIND(MID(B62,7,1)&amp;"x","0x1x2x3x4x5x6x7x8x9x")),ISNUMBER(FIND(MID(B62,8,1)&amp;"x","0x1x2x3x4x5x6x7x8x9x")))),"必要枠IDの形式を確認",IF(COUNTIFS(必要枠!$A$8:$A$38,B62)&lt;&gt;1,"必要枠IDが不明・重複",IF(NOT(AND(ISTEXT(C62),LEN(C62)=8,EXACT(LEFT(C62,4),"STF-"),ISNUMBER(FIND(MID(C62,5,1)&amp;"x","0x1x2x3x4x5x6x7x8x9x")),ISNUMBER(FIND(MID(C62,6,1)&amp;"x","0x1x2x3x4x5x6x7x8x9x")),ISNUMBER(FIND(MID(C62,7,1)&amp;"x","0x1x2x3x4x5x6x7x8x9x")),ISNUMBER(FIND(MID(C62,8,1)&amp;"x","0x1x2x3x4x5x6x7x8x9x")))),"担当IDの形式を確認",IF(COUNTIFS($K$8:$K$27,C62)&lt;&gt;1,"担当IDが未登録・重複","確認済み")))))))</f>
        <v/>
      </c>
      <c r="H62" s="1" t="str">
        <f aca="false">IF(G62="","",IF(G62="確認済み",0,1))</f>
        <v/>
      </c>
      <c r="I62" s="1" t="str">
        <f aca="false">IF(G62="","",IF(H62&lt;&gt;0,0,IF(AND(ISNUMBER(D62),ISNUMBER(E62),ISNUMBER(F62),D62=INDEX(必要枠!$B$8:$B$38,MATCH(B62,必要枠!$A$8:$A$38,0)),E62=INDEX(必要枠!$C$8:$C$38,MATCH(B62,必要枠!$A$8:$A$38,0)),F62=ROUND((E62-D62)*1440,0),COUNTIFS($C$8:$C$107,C62,$D$8:$D$107,"&lt;"&amp;E62,$E$8:$E$107,"&gt;"&amp;D62)=1),0,1)))</f>
        <v/>
      </c>
      <c r="J62" s="1"/>
      <c r="K62" s="1"/>
      <c r="L62" s="1"/>
      <c r="M62" s="1"/>
    </row>
    <row r="63" customFormat="false" ht="32" hidden="false" customHeight="true" outlineLevel="0" collapsed="false">
      <c r="A63" s="9"/>
      <c r="B63" s="9"/>
      <c r="C63" s="9"/>
      <c r="D63" s="12" t="str">
        <f aca="false">IF(COUNTA(A63:C63)=0,"",IF(AND(ISTEXT(B63),LEN(B63)=8,EXACT(LEFT(B63,4),"REQ-"),ISNUMBER(FIND(MID(B63,5,1)&amp;"x","0x1x2x3x4x5x6x7x8x9x")),ISNUMBER(FIND(MID(B63,6,1)&amp;"x","0x1x2x3x4x5x6x7x8x9x")),ISNUMBER(FIND(MID(B63,7,1)&amp;"x","0x1x2x3x4x5x6x7x8x9x")),ISNUMBER(FIND(MID(B63,8,1)&amp;"x","0x1x2x3x4x5x6x7x8x9x"))),IF(COUNTIFS(必要枠!$A$8:$A$38,B63)=1,INDEX(必要枠!$B$8:$B$38,MATCH(B63,必要枠!$A$8:$A$38,0)),NA()),NA()))</f>
        <v/>
      </c>
      <c r="E63" s="12" t="str">
        <f aca="false">IF(COUNTA(A63:C63)=0,"",IF(AND(ISTEXT(B63),LEN(B63)=8,EXACT(LEFT(B63,4),"REQ-"),ISNUMBER(FIND(MID(B63,5,1)&amp;"x","0x1x2x3x4x5x6x7x8x9x")),ISNUMBER(FIND(MID(B63,6,1)&amp;"x","0x1x2x3x4x5x6x7x8x9x")),ISNUMBER(FIND(MID(B63,7,1)&amp;"x","0x1x2x3x4x5x6x7x8x9x")),ISNUMBER(FIND(MID(B63,8,1)&amp;"x","0x1x2x3x4x5x6x7x8x9x"))),IF(COUNTIFS(必要枠!$A$8:$A$38,B63)=1,INDEX(必要枠!$C$8:$C$38,MATCH(B63,必要枠!$A$8:$A$38,0)),NA()),NA()))</f>
        <v/>
      </c>
      <c r="F63" s="1" t="str">
        <f aca="false">IF(G63="","",IF(H63&lt;&gt;0,NA(),ROUND((E63-D63)*1440,0)))</f>
        <v/>
      </c>
      <c r="G63" s="1" t="str">
        <f aca="false">IF(COUNTA(A63:C63)=0,"",IF(NOT(AND(ISTEXT(A63),LEN(A63)=8,EXACT(LEFT(A63,4),"ASG-"),ISNUMBER(FIND(MID(A63,5,1)&amp;"x","0x1x2x3x4x5x6x7x8x9x")),ISNUMBER(FIND(MID(A63,6,1)&amp;"x","0x1x2x3x4x5x6x7x8x9x")),ISNUMBER(FIND(MID(A63,7,1)&amp;"x","0x1x2x3x4x5x6x7x8x9x")),ISNUMBER(FIND(MID(A63,8,1)&amp;"x","0x1x2x3x4x5x6x7x8x9x")))),"IDはASG-と半角数字4桁",IF(COUNTIFS($A$8:$A$107,A63)&gt;1,"割当IDが重複",IF(NOT(AND(ISTEXT(B63),LEN(B63)=8,EXACT(LEFT(B63,4),"REQ-"),ISNUMBER(FIND(MID(B63,5,1)&amp;"x","0x1x2x3x4x5x6x7x8x9x")),ISNUMBER(FIND(MID(B63,6,1)&amp;"x","0x1x2x3x4x5x6x7x8x9x")),ISNUMBER(FIND(MID(B63,7,1)&amp;"x","0x1x2x3x4x5x6x7x8x9x")),ISNUMBER(FIND(MID(B63,8,1)&amp;"x","0x1x2x3x4x5x6x7x8x9x")))),"必要枠IDの形式を確認",IF(COUNTIFS(必要枠!$A$8:$A$38,B63)&lt;&gt;1,"必要枠IDが不明・重複",IF(NOT(AND(ISTEXT(C63),LEN(C63)=8,EXACT(LEFT(C63,4),"STF-"),ISNUMBER(FIND(MID(C63,5,1)&amp;"x","0x1x2x3x4x5x6x7x8x9x")),ISNUMBER(FIND(MID(C63,6,1)&amp;"x","0x1x2x3x4x5x6x7x8x9x")),ISNUMBER(FIND(MID(C63,7,1)&amp;"x","0x1x2x3x4x5x6x7x8x9x")),ISNUMBER(FIND(MID(C63,8,1)&amp;"x","0x1x2x3x4x5x6x7x8x9x")))),"担当IDの形式を確認",IF(COUNTIFS($K$8:$K$27,C63)&lt;&gt;1,"担当IDが未登録・重複","確認済み")))))))</f>
        <v/>
      </c>
      <c r="H63" s="1" t="str">
        <f aca="false">IF(G63="","",IF(G63="確認済み",0,1))</f>
        <v/>
      </c>
      <c r="I63" s="1" t="str">
        <f aca="false">IF(G63="","",IF(H63&lt;&gt;0,0,IF(AND(ISNUMBER(D63),ISNUMBER(E63),ISNUMBER(F63),D63=INDEX(必要枠!$B$8:$B$38,MATCH(B63,必要枠!$A$8:$A$38,0)),E63=INDEX(必要枠!$C$8:$C$38,MATCH(B63,必要枠!$A$8:$A$38,0)),F63=ROUND((E63-D63)*1440,0),COUNTIFS($C$8:$C$107,C63,$D$8:$D$107,"&lt;"&amp;E63,$E$8:$E$107,"&gt;"&amp;D63)=1),0,1)))</f>
        <v/>
      </c>
      <c r="J63" s="1"/>
      <c r="K63" s="1"/>
      <c r="L63" s="1"/>
      <c r="M63" s="1"/>
    </row>
    <row r="64" customFormat="false" ht="32" hidden="false" customHeight="true" outlineLevel="0" collapsed="false">
      <c r="A64" s="9"/>
      <c r="B64" s="9"/>
      <c r="C64" s="9"/>
      <c r="D64" s="12" t="str">
        <f aca="false">IF(COUNTA(A64:C64)=0,"",IF(AND(ISTEXT(B64),LEN(B64)=8,EXACT(LEFT(B64,4),"REQ-"),ISNUMBER(FIND(MID(B64,5,1)&amp;"x","0x1x2x3x4x5x6x7x8x9x")),ISNUMBER(FIND(MID(B64,6,1)&amp;"x","0x1x2x3x4x5x6x7x8x9x")),ISNUMBER(FIND(MID(B64,7,1)&amp;"x","0x1x2x3x4x5x6x7x8x9x")),ISNUMBER(FIND(MID(B64,8,1)&amp;"x","0x1x2x3x4x5x6x7x8x9x"))),IF(COUNTIFS(必要枠!$A$8:$A$38,B64)=1,INDEX(必要枠!$B$8:$B$38,MATCH(B64,必要枠!$A$8:$A$38,0)),NA()),NA()))</f>
        <v/>
      </c>
      <c r="E64" s="12" t="str">
        <f aca="false">IF(COUNTA(A64:C64)=0,"",IF(AND(ISTEXT(B64),LEN(B64)=8,EXACT(LEFT(B64,4),"REQ-"),ISNUMBER(FIND(MID(B64,5,1)&amp;"x","0x1x2x3x4x5x6x7x8x9x")),ISNUMBER(FIND(MID(B64,6,1)&amp;"x","0x1x2x3x4x5x6x7x8x9x")),ISNUMBER(FIND(MID(B64,7,1)&amp;"x","0x1x2x3x4x5x6x7x8x9x")),ISNUMBER(FIND(MID(B64,8,1)&amp;"x","0x1x2x3x4x5x6x7x8x9x"))),IF(COUNTIFS(必要枠!$A$8:$A$38,B64)=1,INDEX(必要枠!$C$8:$C$38,MATCH(B64,必要枠!$A$8:$A$38,0)),NA()),NA()))</f>
        <v/>
      </c>
      <c r="F64" s="1" t="str">
        <f aca="false">IF(G64="","",IF(H64&lt;&gt;0,NA(),ROUND((E64-D64)*1440,0)))</f>
        <v/>
      </c>
      <c r="G64" s="1" t="str">
        <f aca="false">IF(COUNTA(A64:C64)=0,"",IF(NOT(AND(ISTEXT(A64),LEN(A64)=8,EXACT(LEFT(A64,4),"ASG-"),ISNUMBER(FIND(MID(A64,5,1)&amp;"x","0x1x2x3x4x5x6x7x8x9x")),ISNUMBER(FIND(MID(A64,6,1)&amp;"x","0x1x2x3x4x5x6x7x8x9x")),ISNUMBER(FIND(MID(A64,7,1)&amp;"x","0x1x2x3x4x5x6x7x8x9x")),ISNUMBER(FIND(MID(A64,8,1)&amp;"x","0x1x2x3x4x5x6x7x8x9x")))),"IDはASG-と半角数字4桁",IF(COUNTIFS($A$8:$A$107,A64)&gt;1,"割当IDが重複",IF(NOT(AND(ISTEXT(B64),LEN(B64)=8,EXACT(LEFT(B64,4),"REQ-"),ISNUMBER(FIND(MID(B64,5,1)&amp;"x","0x1x2x3x4x5x6x7x8x9x")),ISNUMBER(FIND(MID(B64,6,1)&amp;"x","0x1x2x3x4x5x6x7x8x9x")),ISNUMBER(FIND(MID(B64,7,1)&amp;"x","0x1x2x3x4x5x6x7x8x9x")),ISNUMBER(FIND(MID(B64,8,1)&amp;"x","0x1x2x3x4x5x6x7x8x9x")))),"必要枠IDの形式を確認",IF(COUNTIFS(必要枠!$A$8:$A$38,B64)&lt;&gt;1,"必要枠IDが不明・重複",IF(NOT(AND(ISTEXT(C64),LEN(C64)=8,EXACT(LEFT(C64,4),"STF-"),ISNUMBER(FIND(MID(C64,5,1)&amp;"x","0x1x2x3x4x5x6x7x8x9x")),ISNUMBER(FIND(MID(C64,6,1)&amp;"x","0x1x2x3x4x5x6x7x8x9x")),ISNUMBER(FIND(MID(C64,7,1)&amp;"x","0x1x2x3x4x5x6x7x8x9x")),ISNUMBER(FIND(MID(C64,8,1)&amp;"x","0x1x2x3x4x5x6x7x8x9x")))),"担当IDの形式を確認",IF(COUNTIFS($K$8:$K$27,C64)&lt;&gt;1,"担当IDが未登録・重複","確認済み")))))))</f>
        <v/>
      </c>
      <c r="H64" s="1" t="str">
        <f aca="false">IF(G64="","",IF(G64="確認済み",0,1))</f>
        <v/>
      </c>
      <c r="I64" s="1" t="str">
        <f aca="false">IF(G64="","",IF(H64&lt;&gt;0,0,IF(AND(ISNUMBER(D64),ISNUMBER(E64),ISNUMBER(F64),D64=INDEX(必要枠!$B$8:$B$38,MATCH(B64,必要枠!$A$8:$A$38,0)),E64=INDEX(必要枠!$C$8:$C$38,MATCH(B64,必要枠!$A$8:$A$38,0)),F64=ROUND((E64-D64)*1440,0),COUNTIFS($C$8:$C$107,C64,$D$8:$D$107,"&lt;"&amp;E64,$E$8:$E$107,"&gt;"&amp;D64)=1),0,1)))</f>
        <v/>
      </c>
      <c r="J64" s="1"/>
      <c r="K64" s="1"/>
      <c r="L64" s="1"/>
      <c r="M64" s="1"/>
    </row>
    <row r="65" customFormat="false" ht="32" hidden="false" customHeight="true" outlineLevel="0" collapsed="false">
      <c r="A65" s="9"/>
      <c r="B65" s="9"/>
      <c r="C65" s="9"/>
      <c r="D65" s="12" t="str">
        <f aca="false">IF(COUNTA(A65:C65)=0,"",IF(AND(ISTEXT(B65),LEN(B65)=8,EXACT(LEFT(B65,4),"REQ-"),ISNUMBER(FIND(MID(B65,5,1)&amp;"x","0x1x2x3x4x5x6x7x8x9x")),ISNUMBER(FIND(MID(B65,6,1)&amp;"x","0x1x2x3x4x5x6x7x8x9x")),ISNUMBER(FIND(MID(B65,7,1)&amp;"x","0x1x2x3x4x5x6x7x8x9x")),ISNUMBER(FIND(MID(B65,8,1)&amp;"x","0x1x2x3x4x5x6x7x8x9x"))),IF(COUNTIFS(必要枠!$A$8:$A$38,B65)=1,INDEX(必要枠!$B$8:$B$38,MATCH(B65,必要枠!$A$8:$A$38,0)),NA()),NA()))</f>
        <v/>
      </c>
      <c r="E65" s="12" t="str">
        <f aca="false">IF(COUNTA(A65:C65)=0,"",IF(AND(ISTEXT(B65),LEN(B65)=8,EXACT(LEFT(B65,4),"REQ-"),ISNUMBER(FIND(MID(B65,5,1)&amp;"x","0x1x2x3x4x5x6x7x8x9x")),ISNUMBER(FIND(MID(B65,6,1)&amp;"x","0x1x2x3x4x5x6x7x8x9x")),ISNUMBER(FIND(MID(B65,7,1)&amp;"x","0x1x2x3x4x5x6x7x8x9x")),ISNUMBER(FIND(MID(B65,8,1)&amp;"x","0x1x2x3x4x5x6x7x8x9x"))),IF(COUNTIFS(必要枠!$A$8:$A$38,B65)=1,INDEX(必要枠!$C$8:$C$38,MATCH(B65,必要枠!$A$8:$A$38,0)),NA()),NA()))</f>
        <v/>
      </c>
      <c r="F65" s="1" t="str">
        <f aca="false">IF(G65="","",IF(H65&lt;&gt;0,NA(),ROUND((E65-D65)*1440,0)))</f>
        <v/>
      </c>
      <c r="G65" s="1" t="str">
        <f aca="false">IF(COUNTA(A65:C65)=0,"",IF(NOT(AND(ISTEXT(A65),LEN(A65)=8,EXACT(LEFT(A65,4),"ASG-"),ISNUMBER(FIND(MID(A65,5,1)&amp;"x","0x1x2x3x4x5x6x7x8x9x")),ISNUMBER(FIND(MID(A65,6,1)&amp;"x","0x1x2x3x4x5x6x7x8x9x")),ISNUMBER(FIND(MID(A65,7,1)&amp;"x","0x1x2x3x4x5x6x7x8x9x")),ISNUMBER(FIND(MID(A65,8,1)&amp;"x","0x1x2x3x4x5x6x7x8x9x")))),"IDはASG-と半角数字4桁",IF(COUNTIFS($A$8:$A$107,A65)&gt;1,"割当IDが重複",IF(NOT(AND(ISTEXT(B65),LEN(B65)=8,EXACT(LEFT(B65,4),"REQ-"),ISNUMBER(FIND(MID(B65,5,1)&amp;"x","0x1x2x3x4x5x6x7x8x9x")),ISNUMBER(FIND(MID(B65,6,1)&amp;"x","0x1x2x3x4x5x6x7x8x9x")),ISNUMBER(FIND(MID(B65,7,1)&amp;"x","0x1x2x3x4x5x6x7x8x9x")),ISNUMBER(FIND(MID(B65,8,1)&amp;"x","0x1x2x3x4x5x6x7x8x9x")))),"必要枠IDの形式を確認",IF(COUNTIFS(必要枠!$A$8:$A$38,B65)&lt;&gt;1,"必要枠IDが不明・重複",IF(NOT(AND(ISTEXT(C65),LEN(C65)=8,EXACT(LEFT(C65,4),"STF-"),ISNUMBER(FIND(MID(C65,5,1)&amp;"x","0x1x2x3x4x5x6x7x8x9x")),ISNUMBER(FIND(MID(C65,6,1)&amp;"x","0x1x2x3x4x5x6x7x8x9x")),ISNUMBER(FIND(MID(C65,7,1)&amp;"x","0x1x2x3x4x5x6x7x8x9x")),ISNUMBER(FIND(MID(C65,8,1)&amp;"x","0x1x2x3x4x5x6x7x8x9x")))),"担当IDの形式を確認",IF(COUNTIFS($K$8:$K$27,C65)&lt;&gt;1,"担当IDが未登録・重複","確認済み")))))))</f>
        <v/>
      </c>
      <c r="H65" s="1" t="str">
        <f aca="false">IF(G65="","",IF(G65="確認済み",0,1))</f>
        <v/>
      </c>
      <c r="I65" s="1" t="str">
        <f aca="false">IF(G65="","",IF(H65&lt;&gt;0,0,IF(AND(ISNUMBER(D65),ISNUMBER(E65),ISNUMBER(F65),D65=INDEX(必要枠!$B$8:$B$38,MATCH(B65,必要枠!$A$8:$A$38,0)),E65=INDEX(必要枠!$C$8:$C$38,MATCH(B65,必要枠!$A$8:$A$38,0)),F65=ROUND((E65-D65)*1440,0),COUNTIFS($C$8:$C$107,C65,$D$8:$D$107,"&lt;"&amp;E65,$E$8:$E$107,"&gt;"&amp;D65)=1),0,1)))</f>
        <v/>
      </c>
      <c r="J65" s="1"/>
      <c r="K65" s="1"/>
      <c r="L65" s="1"/>
      <c r="M65" s="1"/>
    </row>
    <row r="66" customFormat="false" ht="32" hidden="false" customHeight="true" outlineLevel="0" collapsed="false">
      <c r="A66" s="9"/>
      <c r="B66" s="9"/>
      <c r="C66" s="9"/>
      <c r="D66" s="12" t="str">
        <f aca="false">IF(COUNTA(A66:C66)=0,"",IF(AND(ISTEXT(B66),LEN(B66)=8,EXACT(LEFT(B66,4),"REQ-"),ISNUMBER(FIND(MID(B66,5,1)&amp;"x","0x1x2x3x4x5x6x7x8x9x")),ISNUMBER(FIND(MID(B66,6,1)&amp;"x","0x1x2x3x4x5x6x7x8x9x")),ISNUMBER(FIND(MID(B66,7,1)&amp;"x","0x1x2x3x4x5x6x7x8x9x")),ISNUMBER(FIND(MID(B66,8,1)&amp;"x","0x1x2x3x4x5x6x7x8x9x"))),IF(COUNTIFS(必要枠!$A$8:$A$38,B66)=1,INDEX(必要枠!$B$8:$B$38,MATCH(B66,必要枠!$A$8:$A$38,0)),NA()),NA()))</f>
        <v/>
      </c>
      <c r="E66" s="12" t="str">
        <f aca="false">IF(COUNTA(A66:C66)=0,"",IF(AND(ISTEXT(B66),LEN(B66)=8,EXACT(LEFT(B66,4),"REQ-"),ISNUMBER(FIND(MID(B66,5,1)&amp;"x","0x1x2x3x4x5x6x7x8x9x")),ISNUMBER(FIND(MID(B66,6,1)&amp;"x","0x1x2x3x4x5x6x7x8x9x")),ISNUMBER(FIND(MID(B66,7,1)&amp;"x","0x1x2x3x4x5x6x7x8x9x")),ISNUMBER(FIND(MID(B66,8,1)&amp;"x","0x1x2x3x4x5x6x7x8x9x"))),IF(COUNTIFS(必要枠!$A$8:$A$38,B66)=1,INDEX(必要枠!$C$8:$C$38,MATCH(B66,必要枠!$A$8:$A$38,0)),NA()),NA()))</f>
        <v/>
      </c>
      <c r="F66" s="1" t="str">
        <f aca="false">IF(G66="","",IF(H66&lt;&gt;0,NA(),ROUND((E66-D66)*1440,0)))</f>
        <v/>
      </c>
      <c r="G66" s="1" t="str">
        <f aca="false">IF(COUNTA(A66:C66)=0,"",IF(NOT(AND(ISTEXT(A66),LEN(A66)=8,EXACT(LEFT(A66,4),"ASG-"),ISNUMBER(FIND(MID(A66,5,1)&amp;"x","0x1x2x3x4x5x6x7x8x9x")),ISNUMBER(FIND(MID(A66,6,1)&amp;"x","0x1x2x3x4x5x6x7x8x9x")),ISNUMBER(FIND(MID(A66,7,1)&amp;"x","0x1x2x3x4x5x6x7x8x9x")),ISNUMBER(FIND(MID(A66,8,1)&amp;"x","0x1x2x3x4x5x6x7x8x9x")))),"IDはASG-と半角数字4桁",IF(COUNTIFS($A$8:$A$107,A66)&gt;1,"割当IDが重複",IF(NOT(AND(ISTEXT(B66),LEN(B66)=8,EXACT(LEFT(B66,4),"REQ-"),ISNUMBER(FIND(MID(B66,5,1)&amp;"x","0x1x2x3x4x5x6x7x8x9x")),ISNUMBER(FIND(MID(B66,6,1)&amp;"x","0x1x2x3x4x5x6x7x8x9x")),ISNUMBER(FIND(MID(B66,7,1)&amp;"x","0x1x2x3x4x5x6x7x8x9x")),ISNUMBER(FIND(MID(B66,8,1)&amp;"x","0x1x2x3x4x5x6x7x8x9x")))),"必要枠IDの形式を確認",IF(COUNTIFS(必要枠!$A$8:$A$38,B66)&lt;&gt;1,"必要枠IDが不明・重複",IF(NOT(AND(ISTEXT(C66),LEN(C66)=8,EXACT(LEFT(C66,4),"STF-"),ISNUMBER(FIND(MID(C66,5,1)&amp;"x","0x1x2x3x4x5x6x7x8x9x")),ISNUMBER(FIND(MID(C66,6,1)&amp;"x","0x1x2x3x4x5x6x7x8x9x")),ISNUMBER(FIND(MID(C66,7,1)&amp;"x","0x1x2x3x4x5x6x7x8x9x")),ISNUMBER(FIND(MID(C66,8,1)&amp;"x","0x1x2x3x4x5x6x7x8x9x")))),"担当IDの形式を確認",IF(COUNTIFS($K$8:$K$27,C66)&lt;&gt;1,"担当IDが未登録・重複","確認済み")))))))</f>
        <v/>
      </c>
      <c r="H66" s="1" t="str">
        <f aca="false">IF(G66="","",IF(G66="確認済み",0,1))</f>
        <v/>
      </c>
      <c r="I66" s="1" t="str">
        <f aca="false">IF(G66="","",IF(H66&lt;&gt;0,0,IF(AND(ISNUMBER(D66),ISNUMBER(E66),ISNUMBER(F66),D66=INDEX(必要枠!$B$8:$B$38,MATCH(B66,必要枠!$A$8:$A$38,0)),E66=INDEX(必要枠!$C$8:$C$38,MATCH(B66,必要枠!$A$8:$A$38,0)),F66=ROUND((E66-D66)*1440,0),COUNTIFS($C$8:$C$107,C66,$D$8:$D$107,"&lt;"&amp;E66,$E$8:$E$107,"&gt;"&amp;D66)=1),0,1)))</f>
        <v/>
      </c>
      <c r="J66" s="1"/>
      <c r="K66" s="1"/>
      <c r="L66" s="1"/>
      <c r="M66" s="1"/>
    </row>
    <row r="67" customFormat="false" ht="32" hidden="false" customHeight="true" outlineLevel="0" collapsed="false">
      <c r="A67" s="9"/>
      <c r="B67" s="9"/>
      <c r="C67" s="9"/>
      <c r="D67" s="12" t="str">
        <f aca="false">IF(COUNTA(A67:C67)=0,"",IF(AND(ISTEXT(B67),LEN(B67)=8,EXACT(LEFT(B67,4),"REQ-"),ISNUMBER(FIND(MID(B67,5,1)&amp;"x","0x1x2x3x4x5x6x7x8x9x")),ISNUMBER(FIND(MID(B67,6,1)&amp;"x","0x1x2x3x4x5x6x7x8x9x")),ISNUMBER(FIND(MID(B67,7,1)&amp;"x","0x1x2x3x4x5x6x7x8x9x")),ISNUMBER(FIND(MID(B67,8,1)&amp;"x","0x1x2x3x4x5x6x7x8x9x"))),IF(COUNTIFS(必要枠!$A$8:$A$38,B67)=1,INDEX(必要枠!$B$8:$B$38,MATCH(B67,必要枠!$A$8:$A$38,0)),NA()),NA()))</f>
        <v/>
      </c>
      <c r="E67" s="12" t="str">
        <f aca="false">IF(COUNTA(A67:C67)=0,"",IF(AND(ISTEXT(B67),LEN(B67)=8,EXACT(LEFT(B67,4),"REQ-"),ISNUMBER(FIND(MID(B67,5,1)&amp;"x","0x1x2x3x4x5x6x7x8x9x")),ISNUMBER(FIND(MID(B67,6,1)&amp;"x","0x1x2x3x4x5x6x7x8x9x")),ISNUMBER(FIND(MID(B67,7,1)&amp;"x","0x1x2x3x4x5x6x7x8x9x")),ISNUMBER(FIND(MID(B67,8,1)&amp;"x","0x1x2x3x4x5x6x7x8x9x"))),IF(COUNTIFS(必要枠!$A$8:$A$38,B67)=1,INDEX(必要枠!$C$8:$C$38,MATCH(B67,必要枠!$A$8:$A$38,0)),NA()),NA()))</f>
        <v/>
      </c>
      <c r="F67" s="1" t="str">
        <f aca="false">IF(G67="","",IF(H67&lt;&gt;0,NA(),ROUND((E67-D67)*1440,0)))</f>
        <v/>
      </c>
      <c r="G67" s="1" t="str">
        <f aca="false">IF(COUNTA(A67:C67)=0,"",IF(NOT(AND(ISTEXT(A67),LEN(A67)=8,EXACT(LEFT(A67,4),"ASG-"),ISNUMBER(FIND(MID(A67,5,1)&amp;"x","0x1x2x3x4x5x6x7x8x9x")),ISNUMBER(FIND(MID(A67,6,1)&amp;"x","0x1x2x3x4x5x6x7x8x9x")),ISNUMBER(FIND(MID(A67,7,1)&amp;"x","0x1x2x3x4x5x6x7x8x9x")),ISNUMBER(FIND(MID(A67,8,1)&amp;"x","0x1x2x3x4x5x6x7x8x9x")))),"IDはASG-と半角数字4桁",IF(COUNTIFS($A$8:$A$107,A67)&gt;1,"割当IDが重複",IF(NOT(AND(ISTEXT(B67),LEN(B67)=8,EXACT(LEFT(B67,4),"REQ-"),ISNUMBER(FIND(MID(B67,5,1)&amp;"x","0x1x2x3x4x5x6x7x8x9x")),ISNUMBER(FIND(MID(B67,6,1)&amp;"x","0x1x2x3x4x5x6x7x8x9x")),ISNUMBER(FIND(MID(B67,7,1)&amp;"x","0x1x2x3x4x5x6x7x8x9x")),ISNUMBER(FIND(MID(B67,8,1)&amp;"x","0x1x2x3x4x5x6x7x8x9x")))),"必要枠IDの形式を確認",IF(COUNTIFS(必要枠!$A$8:$A$38,B67)&lt;&gt;1,"必要枠IDが不明・重複",IF(NOT(AND(ISTEXT(C67),LEN(C67)=8,EXACT(LEFT(C67,4),"STF-"),ISNUMBER(FIND(MID(C67,5,1)&amp;"x","0x1x2x3x4x5x6x7x8x9x")),ISNUMBER(FIND(MID(C67,6,1)&amp;"x","0x1x2x3x4x5x6x7x8x9x")),ISNUMBER(FIND(MID(C67,7,1)&amp;"x","0x1x2x3x4x5x6x7x8x9x")),ISNUMBER(FIND(MID(C67,8,1)&amp;"x","0x1x2x3x4x5x6x7x8x9x")))),"担当IDの形式を確認",IF(COUNTIFS($K$8:$K$27,C67)&lt;&gt;1,"担当IDが未登録・重複","確認済み")))))))</f>
        <v/>
      </c>
      <c r="H67" s="1" t="str">
        <f aca="false">IF(G67="","",IF(G67="確認済み",0,1))</f>
        <v/>
      </c>
      <c r="I67" s="1" t="str">
        <f aca="false">IF(G67="","",IF(H67&lt;&gt;0,0,IF(AND(ISNUMBER(D67),ISNUMBER(E67),ISNUMBER(F67),D67=INDEX(必要枠!$B$8:$B$38,MATCH(B67,必要枠!$A$8:$A$38,0)),E67=INDEX(必要枠!$C$8:$C$38,MATCH(B67,必要枠!$A$8:$A$38,0)),F67=ROUND((E67-D67)*1440,0),COUNTIFS($C$8:$C$107,C67,$D$8:$D$107,"&lt;"&amp;E67,$E$8:$E$107,"&gt;"&amp;D67)=1),0,1)))</f>
        <v/>
      </c>
      <c r="J67" s="1"/>
      <c r="K67" s="1"/>
      <c r="L67" s="1"/>
      <c r="M67" s="1"/>
    </row>
    <row r="68" customFormat="false" ht="32" hidden="false" customHeight="true" outlineLevel="0" collapsed="false">
      <c r="A68" s="9"/>
      <c r="B68" s="9"/>
      <c r="C68" s="9"/>
      <c r="D68" s="12" t="str">
        <f aca="false">IF(COUNTA(A68:C68)=0,"",IF(AND(ISTEXT(B68),LEN(B68)=8,EXACT(LEFT(B68,4),"REQ-"),ISNUMBER(FIND(MID(B68,5,1)&amp;"x","0x1x2x3x4x5x6x7x8x9x")),ISNUMBER(FIND(MID(B68,6,1)&amp;"x","0x1x2x3x4x5x6x7x8x9x")),ISNUMBER(FIND(MID(B68,7,1)&amp;"x","0x1x2x3x4x5x6x7x8x9x")),ISNUMBER(FIND(MID(B68,8,1)&amp;"x","0x1x2x3x4x5x6x7x8x9x"))),IF(COUNTIFS(必要枠!$A$8:$A$38,B68)=1,INDEX(必要枠!$B$8:$B$38,MATCH(B68,必要枠!$A$8:$A$38,0)),NA()),NA()))</f>
        <v/>
      </c>
      <c r="E68" s="12" t="str">
        <f aca="false">IF(COUNTA(A68:C68)=0,"",IF(AND(ISTEXT(B68),LEN(B68)=8,EXACT(LEFT(B68,4),"REQ-"),ISNUMBER(FIND(MID(B68,5,1)&amp;"x","0x1x2x3x4x5x6x7x8x9x")),ISNUMBER(FIND(MID(B68,6,1)&amp;"x","0x1x2x3x4x5x6x7x8x9x")),ISNUMBER(FIND(MID(B68,7,1)&amp;"x","0x1x2x3x4x5x6x7x8x9x")),ISNUMBER(FIND(MID(B68,8,1)&amp;"x","0x1x2x3x4x5x6x7x8x9x"))),IF(COUNTIFS(必要枠!$A$8:$A$38,B68)=1,INDEX(必要枠!$C$8:$C$38,MATCH(B68,必要枠!$A$8:$A$38,0)),NA()),NA()))</f>
        <v/>
      </c>
      <c r="F68" s="1" t="str">
        <f aca="false">IF(G68="","",IF(H68&lt;&gt;0,NA(),ROUND((E68-D68)*1440,0)))</f>
        <v/>
      </c>
      <c r="G68" s="1" t="str">
        <f aca="false">IF(COUNTA(A68:C68)=0,"",IF(NOT(AND(ISTEXT(A68),LEN(A68)=8,EXACT(LEFT(A68,4),"ASG-"),ISNUMBER(FIND(MID(A68,5,1)&amp;"x","0x1x2x3x4x5x6x7x8x9x")),ISNUMBER(FIND(MID(A68,6,1)&amp;"x","0x1x2x3x4x5x6x7x8x9x")),ISNUMBER(FIND(MID(A68,7,1)&amp;"x","0x1x2x3x4x5x6x7x8x9x")),ISNUMBER(FIND(MID(A68,8,1)&amp;"x","0x1x2x3x4x5x6x7x8x9x")))),"IDはASG-と半角数字4桁",IF(COUNTIFS($A$8:$A$107,A68)&gt;1,"割当IDが重複",IF(NOT(AND(ISTEXT(B68),LEN(B68)=8,EXACT(LEFT(B68,4),"REQ-"),ISNUMBER(FIND(MID(B68,5,1)&amp;"x","0x1x2x3x4x5x6x7x8x9x")),ISNUMBER(FIND(MID(B68,6,1)&amp;"x","0x1x2x3x4x5x6x7x8x9x")),ISNUMBER(FIND(MID(B68,7,1)&amp;"x","0x1x2x3x4x5x6x7x8x9x")),ISNUMBER(FIND(MID(B68,8,1)&amp;"x","0x1x2x3x4x5x6x7x8x9x")))),"必要枠IDの形式を確認",IF(COUNTIFS(必要枠!$A$8:$A$38,B68)&lt;&gt;1,"必要枠IDが不明・重複",IF(NOT(AND(ISTEXT(C68),LEN(C68)=8,EXACT(LEFT(C68,4),"STF-"),ISNUMBER(FIND(MID(C68,5,1)&amp;"x","0x1x2x3x4x5x6x7x8x9x")),ISNUMBER(FIND(MID(C68,6,1)&amp;"x","0x1x2x3x4x5x6x7x8x9x")),ISNUMBER(FIND(MID(C68,7,1)&amp;"x","0x1x2x3x4x5x6x7x8x9x")),ISNUMBER(FIND(MID(C68,8,1)&amp;"x","0x1x2x3x4x5x6x7x8x9x")))),"担当IDの形式を確認",IF(COUNTIFS($K$8:$K$27,C68)&lt;&gt;1,"担当IDが未登録・重複","確認済み")))))))</f>
        <v/>
      </c>
      <c r="H68" s="1" t="str">
        <f aca="false">IF(G68="","",IF(G68="確認済み",0,1))</f>
        <v/>
      </c>
      <c r="I68" s="1" t="str">
        <f aca="false">IF(G68="","",IF(H68&lt;&gt;0,0,IF(AND(ISNUMBER(D68),ISNUMBER(E68),ISNUMBER(F68),D68=INDEX(必要枠!$B$8:$B$38,MATCH(B68,必要枠!$A$8:$A$38,0)),E68=INDEX(必要枠!$C$8:$C$38,MATCH(B68,必要枠!$A$8:$A$38,0)),F68=ROUND((E68-D68)*1440,0),COUNTIFS($C$8:$C$107,C68,$D$8:$D$107,"&lt;"&amp;E68,$E$8:$E$107,"&gt;"&amp;D68)=1),0,1)))</f>
        <v/>
      </c>
      <c r="J68" s="1"/>
      <c r="K68" s="1"/>
      <c r="L68" s="1"/>
      <c r="M68" s="1"/>
    </row>
    <row r="69" customFormat="false" ht="32" hidden="false" customHeight="true" outlineLevel="0" collapsed="false">
      <c r="A69" s="9"/>
      <c r="B69" s="9"/>
      <c r="C69" s="9"/>
      <c r="D69" s="12" t="str">
        <f aca="false">IF(COUNTA(A69:C69)=0,"",IF(AND(ISTEXT(B69),LEN(B69)=8,EXACT(LEFT(B69,4),"REQ-"),ISNUMBER(FIND(MID(B69,5,1)&amp;"x","0x1x2x3x4x5x6x7x8x9x")),ISNUMBER(FIND(MID(B69,6,1)&amp;"x","0x1x2x3x4x5x6x7x8x9x")),ISNUMBER(FIND(MID(B69,7,1)&amp;"x","0x1x2x3x4x5x6x7x8x9x")),ISNUMBER(FIND(MID(B69,8,1)&amp;"x","0x1x2x3x4x5x6x7x8x9x"))),IF(COUNTIFS(必要枠!$A$8:$A$38,B69)=1,INDEX(必要枠!$B$8:$B$38,MATCH(B69,必要枠!$A$8:$A$38,0)),NA()),NA()))</f>
        <v/>
      </c>
      <c r="E69" s="12" t="str">
        <f aca="false">IF(COUNTA(A69:C69)=0,"",IF(AND(ISTEXT(B69),LEN(B69)=8,EXACT(LEFT(B69,4),"REQ-"),ISNUMBER(FIND(MID(B69,5,1)&amp;"x","0x1x2x3x4x5x6x7x8x9x")),ISNUMBER(FIND(MID(B69,6,1)&amp;"x","0x1x2x3x4x5x6x7x8x9x")),ISNUMBER(FIND(MID(B69,7,1)&amp;"x","0x1x2x3x4x5x6x7x8x9x")),ISNUMBER(FIND(MID(B69,8,1)&amp;"x","0x1x2x3x4x5x6x7x8x9x"))),IF(COUNTIFS(必要枠!$A$8:$A$38,B69)=1,INDEX(必要枠!$C$8:$C$38,MATCH(B69,必要枠!$A$8:$A$38,0)),NA()),NA()))</f>
        <v/>
      </c>
      <c r="F69" s="1" t="str">
        <f aca="false">IF(G69="","",IF(H69&lt;&gt;0,NA(),ROUND((E69-D69)*1440,0)))</f>
        <v/>
      </c>
      <c r="G69" s="1" t="str">
        <f aca="false">IF(COUNTA(A69:C69)=0,"",IF(NOT(AND(ISTEXT(A69),LEN(A69)=8,EXACT(LEFT(A69,4),"ASG-"),ISNUMBER(FIND(MID(A69,5,1)&amp;"x","0x1x2x3x4x5x6x7x8x9x")),ISNUMBER(FIND(MID(A69,6,1)&amp;"x","0x1x2x3x4x5x6x7x8x9x")),ISNUMBER(FIND(MID(A69,7,1)&amp;"x","0x1x2x3x4x5x6x7x8x9x")),ISNUMBER(FIND(MID(A69,8,1)&amp;"x","0x1x2x3x4x5x6x7x8x9x")))),"IDはASG-と半角数字4桁",IF(COUNTIFS($A$8:$A$107,A69)&gt;1,"割当IDが重複",IF(NOT(AND(ISTEXT(B69),LEN(B69)=8,EXACT(LEFT(B69,4),"REQ-"),ISNUMBER(FIND(MID(B69,5,1)&amp;"x","0x1x2x3x4x5x6x7x8x9x")),ISNUMBER(FIND(MID(B69,6,1)&amp;"x","0x1x2x3x4x5x6x7x8x9x")),ISNUMBER(FIND(MID(B69,7,1)&amp;"x","0x1x2x3x4x5x6x7x8x9x")),ISNUMBER(FIND(MID(B69,8,1)&amp;"x","0x1x2x3x4x5x6x7x8x9x")))),"必要枠IDの形式を確認",IF(COUNTIFS(必要枠!$A$8:$A$38,B69)&lt;&gt;1,"必要枠IDが不明・重複",IF(NOT(AND(ISTEXT(C69),LEN(C69)=8,EXACT(LEFT(C69,4),"STF-"),ISNUMBER(FIND(MID(C69,5,1)&amp;"x","0x1x2x3x4x5x6x7x8x9x")),ISNUMBER(FIND(MID(C69,6,1)&amp;"x","0x1x2x3x4x5x6x7x8x9x")),ISNUMBER(FIND(MID(C69,7,1)&amp;"x","0x1x2x3x4x5x6x7x8x9x")),ISNUMBER(FIND(MID(C69,8,1)&amp;"x","0x1x2x3x4x5x6x7x8x9x")))),"担当IDの形式を確認",IF(COUNTIFS($K$8:$K$27,C69)&lt;&gt;1,"担当IDが未登録・重複","確認済み")))))))</f>
        <v/>
      </c>
      <c r="H69" s="1" t="str">
        <f aca="false">IF(G69="","",IF(G69="確認済み",0,1))</f>
        <v/>
      </c>
      <c r="I69" s="1" t="str">
        <f aca="false">IF(G69="","",IF(H69&lt;&gt;0,0,IF(AND(ISNUMBER(D69),ISNUMBER(E69),ISNUMBER(F69),D69=INDEX(必要枠!$B$8:$B$38,MATCH(B69,必要枠!$A$8:$A$38,0)),E69=INDEX(必要枠!$C$8:$C$38,MATCH(B69,必要枠!$A$8:$A$38,0)),F69=ROUND((E69-D69)*1440,0),COUNTIFS($C$8:$C$107,C69,$D$8:$D$107,"&lt;"&amp;E69,$E$8:$E$107,"&gt;"&amp;D69)=1),0,1)))</f>
        <v/>
      </c>
      <c r="J69" s="1"/>
      <c r="K69" s="1"/>
      <c r="L69" s="1"/>
      <c r="M69" s="1"/>
    </row>
    <row r="70" customFormat="false" ht="32" hidden="false" customHeight="true" outlineLevel="0" collapsed="false">
      <c r="A70" s="9"/>
      <c r="B70" s="9"/>
      <c r="C70" s="9"/>
      <c r="D70" s="12" t="str">
        <f aca="false">IF(COUNTA(A70:C70)=0,"",IF(AND(ISTEXT(B70),LEN(B70)=8,EXACT(LEFT(B70,4),"REQ-"),ISNUMBER(FIND(MID(B70,5,1)&amp;"x","0x1x2x3x4x5x6x7x8x9x")),ISNUMBER(FIND(MID(B70,6,1)&amp;"x","0x1x2x3x4x5x6x7x8x9x")),ISNUMBER(FIND(MID(B70,7,1)&amp;"x","0x1x2x3x4x5x6x7x8x9x")),ISNUMBER(FIND(MID(B70,8,1)&amp;"x","0x1x2x3x4x5x6x7x8x9x"))),IF(COUNTIFS(必要枠!$A$8:$A$38,B70)=1,INDEX(必要枠!$B$8:$B$38,MATCH(B70,必要枠!$A$8:$A$38,0)),NA()),NA()))</f>
        <v/>
      </c>
      <c r="E70" s="12" t="str">
        <f aca="false">IF(COUNTA(A70:C70)=0,"",IF(AND(ISTEXT(B70),LEN(B70)=8,EXACT(LEFT(B70,4),"REQ-"),ISNUMBER(FIND(MID(B70,5,1)&amp;"x","0x1x2x3x4x5x6x7x8x9x")),ISNUMBER(FIND(MID(B70,6,1)&amp;"x","0x1x2x3x4x5x6x7x8x9x")),ISNUMBER(FIND(MID(B70,7,1)&amp;"x","0x1x2x3x4x5x6x7x8x9x")),ISNUMBER(FIND(MID(B70,8,1)&amp;"x","0x1x2x3x4x5x6x7x8x9x"))),IF(COUNTIFS(必要枠!$A$8:$A$38,B70)=1,INDEX(必要枠!$C$8:$C$38,MATCH(B70,必要枠!$A$8:$A$38,0)),NA()),NA()))</f>
        <v/>
      </c>
      <c r="F70" s="1" t="str">
        <f aca="false">IF(G70="","",IF(H70&lt;&gt;0,NA(),ROUND((E70-D70)*1440,0)))</f>
        <v/>
      </c>
      <c r="G70" s="1" t="str">
        <f aca="false">IF(COUNTA(A70:C70)=0,"",IF(NOT(AND(ISTEXT(A70),LEN(A70)=8,EXACT(LEFT(A70,4),"ASG-"),ISNUMBER(FIND(MID(A70,5,1)&amp;"x","0x1x2x3x4x5x6x7x8x9x")),ISNUMBER(FIND(MID(A70,6,1)&amp;"x","0x1x2x3x4x5x6x7x8x9x")),ISNUMBER(FIND(MID(A70,7,1)&amp;"x","0x1x2x3x4x5x6x7x8x9x")),ISNUMBER(FIND(MID(A70,8,1)&amp;"x","0x1x2x3x4x5x6x7x8x9x")))),"IDはASG-と半角数字4桁",IF(COUNTIFS($A$8:$A$107,A70)&gt;1,"割当IDが重複",IF(NOT(AND(ISTEXT(B70),LEN(B70)=8,EXACT(LEFT(B70,4),"REQ-"),ISNUMBER(FIND(MID(B70,5,1)&amp;"x","0x1x2x3x4x5x6x7x8x9x")),ISNUMBER(FIND(MID(B70,6,1)&amp;"x","0x1x2x3x4x5x6x7x8x9x")),ISNUMBER(FIND(MID(B70,7,1)&amp;"x","0x1x2x3x4x5x6x7x8x9x")),ISNUMBER(FIND(MID(B70,8,1)&amp;"x","0x1x2x3x4x5x6x7x8x9x")))),"必要枠IDの形式を確認",IF(COUNTIFS(必要枠!$A$8:$A$38,B70)&lt;&gt;1,"必要枠IDが不明・重複",IF(NOT(AND(ISTEXT(C70),LEN(C70)=8,EXACT(LEFT(C70,4),"STF-"),ISNUMBER(FIND(MID(C70,5,1)&amp;"x","0x1x2x3x4x5x6x7x8x9x")),ISNUMBER(FIND(MID(C70,6,1)&amp;"x","0x1x2x3x4x5x6x7x8x9x")),ISNUMBER(FIND(MID(C70,7,1)&amp;"x","0x1x2x3x4x5x6x7x8x9x")),ISNUMBER(FIND(MID(C70,8,1)&amp;"x","0x1x2x3x4x5x6x7x8x9x")))),"担当IDの形式を確認",IF(COUNTIFS($K$8:$K$27,C70)&lt;&gt;1,"担当IDが未登録・重複","確認済み")))))))</f>
        <v/>
      </c>
      <c r="H70" s="1" t="str">
        <f aca="false">IF(G70="","",IF(G70="確認済み",0,1))</f>
        <v/>
      </c>
      <c r="I70" s="1" t="str">
        <f aca="false">IF(G70="","",IF(H70&lt;&gt;0,0,IF(AND(ISNUMBER(D70),ISNUMBER(E70),ISNUMBER(F70),D70=INDEX(必要枠!$B$8:$B$38,MATCH(B70,必要枠!$A$8:$A$38,0)),E70=INDEX(必要枠!$C$8:$C$38,MATCH(B70,必要枠!$A$8:$A$38,0)),F70=ROUND((E70-D70)*1440,0),COUNTIFS($C$8:$C$107,C70,$D$8:$D$107,"&lt;"&amp;E70,$E$8:$E$107,"&gt;"&amp;D70)=1),0,1)))</f>
        <v/>
      </c>
      <c r="J70" s="1"/>
      <c r="K70" s="1"/>
      <c r="L70" s="1"/>
      <c r="M70" s="1"/>
    </row>
    <row r="71" customFormat="false" ht="32" hidden="false" customHeight="true" outlineLevel="0" collapsed="false">
      <c r="A71" s="9"/>
      <c r="B71" s="9"/>
      <c r="C71" s="9"/>
      <c r="D71" s="12" t="str">
        <f aca="false">IF(COUNTA(A71:C71)=0,"",IF(AND(ISTEXT(B71),LEN(B71)=8,EXACT(LEFT(B71,4),"REQ-"),ISNUMBER(FIND(MID(B71,5,1)&amp;"x","0x1x2x3x4x5x6x7x8x9x")),ISNUMBER(FIND(MID(B71,6,1)&amp;"x","0x1x2x3x4x5x6x7x8x9x")),ISNUMBER(FIND(MID(B71,7,1)&amp;"x","0x1x2x3x4x5x6x7x8x9x")),ISNUMBER(FIND(MID(B71,8,1)&amp;"x","0x1x2x3x4x5x6x7x8x9x"))),IF(COUNTIFS(必要枠!$A$8:$A$38,B71)=1,INDEX(必要枠!$B$8:$B$38,MATCH(B71,必要枠!$A$8:$A$38,0)),NA()),NA()))</f>
        <v/>
      </c>
      <c r="E71" s="12" t="str">
        <f aca="false">IF(COUNTA(A71:C71)=0,"",IF(AND(ISTEXT(B71),LEN(B71)=8,EXACT(LEFT(B71,4),"REQ-"),ISNUMBER(FIND(MID(B71,5,1)&amp;"x","0x1x2x3x4x5x6x7x8x9x")),ISNUMBER(FIND(MID(B71,6,1)&amp;"x","0x1x2x3x4x5x6x7x8x9x")),ISNUMBER(FIND(MID(B71,7,1)&amp;"x","0x1x2x3x4x5x6x7x8x9x")),ISNUMBER(FIND(MID(B71,8,1)&amp;"x","0x1x2x3x4x5x6x7x8x9x"))),IF(COUNTIFS(必要枠!$A$8:$A$38,B71)=1,INDEX(必要枠!$C$8:$C$38,MATCH(B71,必要枠!$A$8:$A$38,0)),NA()),NA()))</f>
        <v/>
      </c>
      <c r="F71" s="1" t="str">
        <f aca="false">IF(G71="","",IF(H71&lt;&gt;0,NA(),ROUND((E71-D71)*1440,0)))</f>
        <v/>
      </c>
      <c r="G71" s="1" t="str">
        <f aca="false">IF(COUNTA(A71:C71)=0,"",IF(NOT(AND(ISTEXT(A71),LEN(A71)=8,EXACT(LEFT(A71,4),"ASG-"),ISNUMBER(FIND(MID(A71,5,1)&amp;"x","0x1x2x3x4x5x6x7x8x9x")),ISNUMBER(FIND(MID(A71,6,1)&amp;"x","0x1x2x3x4x5x6x7x8x9x")),ISNUMBER(FIND(MID(A71,7,1)&amp;"x","0x1x2x3x4x5x6x7x8x9x")),ISNUMBER(FIND(MID(A71,8,1)&amp;"x","0x1x2x3x4x5x6x7x8x9x")))),"IDはASG-と半角数字4桁",IF(COUNTIFS($A$8:$A$107,A71)&gt;1,"割当IDが重複",IF(NOT(AND(ISTEXT(B71),LEN(B71)=8,EXACT(LEFT(B71,4),"REQ-"),ISNUMBER(FIND(MID(B71,5,1)&amp;"x","0x1x2x3x4x5x6x7x8x9x")),ISNUMBER(FIND(MID(B71,6,1)&amp;"x","0x1x2x3x4x5x6x7x8x9x")),ISNUMBER(FIND(MID(B71,7,1)&amp;"x","0x1x2x3x4x5x6x7x8x9x")),ISNUMBER(FIND(MID(B71,8,1)&amp;"x","0x1x2x3x4x5x6x7x8x9x")))),"必要枠IDの形式を確認",IF(COUNTIFS(必要枠!$A$8:$A$38,B71)&lt;&gt;1,"必要枠IDが不明・重複",IF(NOT(AND(ISTEXT(C71),LEN(C71)=8,EXACT(LEFT(C71,4),"STF-"),ISNUMBER(FIND(MID(C71,5,1)&amp;"x","0x1x2x3x4x5x6x7x8x9x")),ISNUMBER(FIND(MID(C71,6,1)&amp;"x","0x1x2x3x4x5x6x7x8x9x")),ISNUMBER(FIND(MID(C71,7,1)&amp;"x","0x1x2x3x4x5x6x7x8x9x")),ISNUMBER(FIND(MID(C71,8,1)&amp;"x","0x1x2x3x4x5x6x7x8x9x")))),"担当IDの形式を確認",IF(COUNTIFS($K$8:$K$27,C71)&lt;&gt;1,"担当IDが未登録・重複","確認済み")))))))</f>
        <v/>
      </c>
      <c r="H71" s="1" t="str">
        <f aca="false">IF(G71="","",IF(G71="確認済み",0,1))</f>
        <v/>
      </c>
      <c r="I71" s="1" t="str">
        <f aca="false">IF(G71="","",IF(H71&lt;&gt;0,0,IF(AND(ISNUMBER(D71),ISNUMBER(E71),ISNUMBER(F71),D71=INDEX(必要枠!$B$8:$B$38,MATCH(B71,必要枠!$A$8:$A$38,0)),E71=INDEX(必要枠!$C$8:$C$38,MATCH(B71,必要枠!$A$8:$A$38,0)),F71=ROUND((E71-D71)*1440,0),COUNTIFS($C$8:$C$107,C71,$D$8:$D$107,"&lt;"&amp;E71,$E$8:$E$107,"&gt;"&amp;D71)=1),0,1)))</f>
        <v/>
      </c>
      <c r="J71" s="1"/>
      <c r="K71" s="1"/>
      <c r="L71" s="1"/>
      <c r="M71" s="1"/>
    </row>
    <row r="72" customFormat="false" ht="32" hidden="false" customHeight="true" outlineLevel="0" collapsed="false">
      <c r="A72" s="9"/>
      <c r="B72" s="9"/>
      <c r="C72" s="9"/>
      <c r="D72" s="12" t="str">
        <f aca="false">IF(COUNTA(A72:C72)=0,"",IF(AND(ISTEXT(B72),LEN(B72)=8,EXACT(LEFT(B72,4),"REQ-"),ISNUMBER(FIND(MID(B72,5,1)&amp;"x","0x1x2x3x4x5x6x7x8x9x")),ISNUMBER(FIND(MID(B72,6,1)&amp;"x","0x1x2x3x4x5x6x7x8x9x")),ISNUMBER(FIND(MID(B72,7,1)&amp;"x","0x1x2x3x4x5x6x7x8x9x")),ISNUMBER(FIND(MID(B72,8,1)&amp;"x","0x1x2x3x4x5x6x7x8x9x"))),IF(COUNTIFS(必要枠!$A$8:$A$38,B72)=1,INDEX(必要枠!$B$8:$B$38,MATCH(B72,必要枠!$A$8:$A$38,0)),NA()),NA()))</f>
        <v/>
      </c>
      <c r="E72" s="12" t="str">
        <f aca="false">IF(COUNTA(A72:C72)=0,"",IF(AND(ISTEXT(B72),LEN(B72)=8,EXACT(LEFT(B72,4),"REQ-"),ISNUMBER(FIND(MID(B72,5,1)&amp;"x","0x1x2x3x4x5x6x7x8x9x")),ISNUMBER(FIND(MID(B72,6,1)&amp;"x","0x1x2x3x4x5x6x7x8x9x")),ISNUMBER(FIND(MID(B72,7,1)&amp;"x","0x1x2x3x4x5x6x7x8x9x")),ISNUMBER(FIND(MID(B72,8,1)&amp;"x","0x1x2x3x4x5x6x7x8x9x"))),IF(COUNTIFS(必要枠!$A$8:$A$38,B72)=1,INDEX(必要枠!$C$8:$C$38,MATCH(B72,必要枠!$A$8:$A$38,0)),NA()),NA()))</f>
        <v/>
      </c>
      <c r="F72" s="1" t="str">
        <f aca="false">IF(G72="","",IF(H72&lt;&gt;0,NA(),ROUND((E72-D72)*1440,0)))</f>
        <v/>
      </c>
      <c r="G72" s="1" t="str">
        <f aca="false">IF(COUNTA(A72:C72)=0,"",IF(NOT(AND(ISTEXT(A72),LEN(A72)=8,EXACT(LEFT(A72,4),"ASG-"),ISNUMBER(FIND(MID(A72,5,1)&amp;"x","0x1x2x3x4x5x6x7x8x9x")),ISNUMBER(FIND(MID(A72,6,1)&amp;"x","0x1x2x3x4x5x6x7x8x9x")),ISNUMBER(FIND(MID(A72,7,1)&amp;"x","0x1x2x3x4x5x6x7x8x9x")),ISNUMBER(FIND(MID(A72,8,1)&amp;"x","0x1x2x3x4x5x6x7x8x9x")))),"IDはASG-と半角数字4桁",IF(COUNTIFS($A$8:$A$107,A72)&gt;1,"割当IDが重複",IF(NOT(AND(ISTEXT(B72),LEN(B72)=8,EXACT(LEFT(B72,4),"REQ-"),ISNUMBER(FIND(MID(B72,5,1)&amp;"x","0x1x2x3x4x5x6x7x8x9x")),ISNUMBER(FIND(MID(B72,6,1)&amp;"x","0x1x2x3x4x5x6x7x8x9x")),ISNUMBER(FIND(MID(B72,7,1)&amp;"x","0x1x2x3x4x5x6x7x8x9x")),ISNUMBER(FIND(MID(B72,8,1)&amp;"x","0x1x2x3x4x5x6x7x8x9x")))),"必要枠IDの形式を確認",IF(COUNTIFS(必要枠!$A$8:$A$38,B72)&lt;&gt;1,"必要枠IDが不明・重複",IF(NOT(AND(ISTEXT(C72),LEN(C72)=8,EXACT(LEFT(C72,4),"STF-"),ISNUMBER(FIND(MID(C72,5,1)&amp;"x","0x1x2x3x4x5x6x7x8x9x")),ISNUMBER(FIND(MID(C72,6,1)&amp;"x","0x1x2x3x4x5x6x7x8x9x")),ISNUMBER(FIND(MID(C72,7,1)&amp;"x","0x1x2x3x4x5x6x7x8x9x")),ISNUMBER(FIND(MID(C72,8,1)&amp;"x","0x1x2x3x4x5x6x7x8x9x")))),"担当IDの形式を確認",IF(COUNTIFS($K$8:$K$27,C72)&lt;&gt;1,"担当IDが未登録・重複","確認済み")))))))</f>
        <v/>
      </c>
      <c r="H72" s="1" t="str">
        <f aca="false">IF(G72="","",IF(G72="確認済み",0,1))</f>
        <v/>
      </c>
      <c r="I72" s="1" t="str">
        <f aca="false">IF(G72="","",IF(H72&lt;&gt;0,0,IF(AND(ISNUMBER(D72),ISNUMBER(E72),ISNUMBER(F72),D72=INDEX(必要枠!$B$8:$B$38,MATCH(B72,必要枠!$A$8:$A$38,0)),E72=INDEX(必要枠!$C$8:$C$38,MATCH(B72,必要枠!$A$8:$A$38,0)),F72=ROUND((E72-D72)*1440,0),COUNTIFS($C$8:$C$107,C72,$D$8:$D$107,"&lt;"&amp;E72,$E$8:$E$107,"&gt;"&amp;D72)=1),0,1)))</f>
        <v/>
      </c>
      <c r="J72" s="1"/>
      <c r="K72" s="1"/>
      <c r="L72" s="1"/>
      <c r="M72" s="1"/>
    </row>
    <row r="73" customFormat="false" ht="32" hidden="false" customHeight="true" outlineLevel="0" collapsed="false">
      <c r="A73" s="9"/>
      <c r="B73" s="9"/>
      <c r="C73" s="9"/>
      <c r="D73" s="12" t="str">
        <f aca="false">IF(COUNTA(A73:C73)=0,"",IF(AND(ISTEXT(B73),LEN(B73)=8,EXACT(LEFT(B73,4),"REQ-"),ISNUMBER(FIND(MID(B73,5,1)&amp;"x","0x1x2x3x4x5x6x7x8x9x")),ISNUMBER(FIND(MID(B73,6,1)&amp;"x","0x1x2x3x4x5x6x7x8x9x")),ISNUMBER(FIND(MID(B73,7,1)&amp;"x","0x1x2x3x4x5x6x7x8x9x")),ISNUMBER(FIND(MID(B73,8,1)&amp;"x","0x1x2x3x4x5x6x7x8x9x"))),IF(COUNTIFS(必要枠!$A$8:$A$38,B73)=1,INDEX(必要枠!$B$8:$B$38,MATCH(B73,必要枠!$A$8:$A$38,0)),NA()),NA()))</f>
        <v/>
      </c>
      <c r="E73" s="12" t="str">
        <f aca="false">IF(COUNTA(A73:C73)=0,"",IF(AND(ISTEXT(B73),LEN(B73)=8,EXACT(LEFT(B73,4),"REQ-"),ISNUMBER(FIND(MID(B73,5,1)&amp;"x","0x1x2x3x4x5x6x7x8x9x")),ISNUMBER(FIND(MID(B73,6,1)&amp;"x","0x1x2x3x4x5x6x7x8x9x")),ISNUMBER(FIND(MID(B73,7,1)&amp;"x","0x1x2x3x4x5x6x7x8x9x")),ISNUMBER(FIND(MID(B73,8,1)&amp;"x","0x1x2x3x4x5x6x7x8x9x"))),IF(COUNTIFS(必要枠!$A$8:$A$38,B73)=1,INDEX(必要枠!$C$8:$C$38,MATCH(B73,必要枠!$A$8:$A$38,0)),NA()),NA()))</f>
        <v/>
      </c>
      <c r="F73" s="1" t="str">
        <f aca="false">IF(G73="","",IF(H73&lt;&gt;0,NA(),ROUND((E73-D73)*1440,0)))</f>
        <v/>
      </c>
      <c r="G73" s="1" t="str">
        <f aca="false">IF(COUNTA(A73:C73)=0,"",IF(NOT(AND(ISTEXT(A73),LEN(A73)=8,EXACT(LEFT(A73,4),"ASG-"),ISNUMBER(FIND(MID(A73,5,1)&amp;"x","0x1x2x3x4x5x6x7x8x9x")),ISNUMBER(FIND(MID(A73,6,1)&amp;"x","0x1x2x3x4x5x6x7x8x9x")),ISNUMBER(FIND(MID(A73,7,1)&amp;"x","0x1x2x3x4x5x6x7x8x9x")),ISNUMBER(FIND(MID(A73,8,1)&amp;"x","0x1x2x3x4x5x6x7x8x9x")))),"IDはASG-と半角数字4桁",IF(COUNTIFS($A$8:$A$107,A73)&gt;1,"割当IDが重複",IF(NOT(AND(ISTEXT(B73),LEN(B73)=8,EXACT(LEFT(B73,4),"REQ-"),ISNUMBER(FIND(MID(B73,5,1)&amp;"x","0x1x2x3x4x5x6x7x8x9x")),ISNUMBER(FIND(MID(B73,6,1)&amp;"x","0x1x2x3x4x5x6x7x8x9x")),ISNUMBER(FIND(MID(B73,7,1)&amp;"x","0x1x2x3x4x5x6x7x8x9x")),ISNUMBER(FIND(MID(B73,8,1)&amp;"x","0x1x2x3x4x5x6x7x8x9x")))),"必要枠IDの形式を確認",IF(COUNTIFS(必要枠!$A$8:$A$38,B73)&lt;&gt;1,"必要枠IDが不明・重複",IF(NOT(AND(ISTEXT(C73),LEN(C73)=8,EXACT(LEFT(C73,4),"STF-"),ISNUMBER(FIND(MID(C73,5,1)&amp;"x","0x1x2x3x4x5x6x7x8x9x")),ISNUMBER(FIND(MID(C73,6,1)&amp;"x","0x1x2x3x4x5x6x7x8x9x")),ISNUMBER(FIND(MID(C73,7,1)&amp;"x","0x1x2x3x4x5x6x7x8x9x")),ISNUMBER(FIND(MID(C73,8,1)&amp;"x","0x1x2x3x4x5x6x7x8x9x")))),"担当IDの形式を確認",IF(COUNTIFS($K$8:$K$27,C73)&lt;&gt;1,"担当IDが未登録・重複","確認済み")))))))</f>
        <v/>
      </c>
      <c r="H73" s="1" t="str">
        <f aca="false">IF(G73="","",IF(G73="確認済み",0,1))</f>
        <v/>
      </c>
      <c r="I73" s="1" t="str">
        <f aca="false">IF(G73="","",IF(H73&lt;&gt;0,0,IF(AND(ISNUMBER(D73),ISNUMBER(E73),ISNUMBER(F73),D73=INDEX(必要枠!$B$8:$B$38,MATCH(B73,必要枠!$A$8:$A$38,0)),E73=INDEX(必要枠!$C$8:$C$38,MATCH(B73,必要枠!$A$8:$A$38,0)),F73=ROUND((E73-D73)*1440,0),COUNTIFS($C$8:$C$107,C73,$D$8:$D$107,"&lt;"&amp;E73,$E$8:$E$107,"&gt;"&amp;D73)=1),0,1)))</f>
        <v/>
      </c>
      <c r="J73" s="1"/>
      <c r="K73" s="1"/>
      <c r="L73" s="1"/>
      <c r="M73" s="1"/>
    </row>
    <row r="74" customFormat="false" ht="32" hidden="false" customHeight="true" outlineLevel="0" collapsed="false">
      <c r="A74" s="9"/>
      <c r="B74" s="9"/>
      <c r="C74" s="9"/>
      <c r="D74" s="12" t="str">
        <f aca="false">IF(COUNTA(A74:C74)=0,"",IF(AND(ISTEXT(B74),LEN(B74)=8,EXACT(LEFT(B74,4),"REQ-"),ISNUMBER(FIND(MID(B74,5,1)&amp;"x","0x1x2x3x4x5x6x7x8x9x")),ISNUMBER(FIND(MID(B74,6,1)&amp;"x","0x1x2x3x4x5x6x7x8x9x")),ISNUMBER(FIND(MID(B74,7,1)&amp;"x","0x1x2x3x4x5x6x7x8x9x")),ISNUMBER(FIND(MID(B74,8,1)&amp;"x","0x1x2x3x4x5x6x7x8x9x"))),IF(COUNTIFS(必要枠!$A$8:$A$38,B74)=1,INDEX(必要枠!$B$8:$B$38,MATCH(B74,必要枠!$A$8:$A$38,0)),NA()),NA()))</f>
        <v/>
      </c>
      <c r="E74" s="12" t="str">
        <f aca="false">IF(COUNTA(A74:C74)=0,"",IF(AND(ISTEXT(B74),LEN(B74)=8,EXACT(LEFT(B74,4),"REQ-"),ISNUMBER(FIND(MID(B74,5,1)&amp;"x","0x1x2x3x4x5x6x7x8x9x")),ISNUMBER(FIND(MID(B74,6,1)&amp;"x","0x1x2x3x4x5x6x7x8x9x")),ISNUMBER(FIND(MID(B74,7,1)&amp;"x","0x1x2x3x4x5x6x7x8x9x")),ISNUMBER(FIND(MID(B74,8,1)&amp;"x","0x1x2x3x4x5x6x7x8x9x"))),IF(COUNTIFS(必要枠!$A$8:$A$38,B74)=1,INDEX(必要枠!$C$8:$C$38,MATCH(B74,必要枠!$A$8:$A$38,0)),NA()),NA()))</f>
        <v/>
      </c>
      <c r="F74" s="1" t="str">
        <f aca="false">IF(G74="","",IF(H74&lt;&gt;0,NA(),ROUND((E74-D74)*1440,0)))</f>
        <v/>
      </c>
      <c r="G74" s="1" t="str">
        <f aca="false">IF(COUNTA(A74:C74)=0,"",IF(NOT(AND(ISTEXT(A74),LEN(A74)=8,EXACT(LEFT(A74,4),"ASG-"),ISNUMBER(FIND(MID(A74,5,1)&amp;"x","0x1x2x3x4x5x6x7x8x9x")),ISNUMBER(FIND(MID(A74,6,1)&amp;"x","0x1x2x3x4x5x6x7x8x9x")),ISNUMBER(FIND(MID(A74,7,1)&amp;"x","0x1x2x3x4x5x6x7x8x9x")),ISNUMBER(FIND(MID(A74,8,1)&amp;"x","0x1x2x3x4x5x6x7x8x9x")))),"IDはASG-と半角数字4桁",IF(COUNTIFS($A$8:$A$107,A74)&gt;1,"割当IDが重複",IF(NOT(AND(ISTEXT(B74),LEN(B74)=8,EXACT(LEFT(B74,4),"REQ-"),ISNUMBER(FIND(MID(B74,5,1)&amp;"x","0x1x2x3x4x5x6x7x8x9x")),ISNUMBER(FIND(MID(B74,6,1)&amp;"x","0x1x2x3x4x5x6x7x8x9x")),ISNUMBER(FIND(MID(B74,7,1)&amp;"x","0x1x2x3x4x5x6x7x8x9x")),ISNUMBER(FIND(MID(B74,8,1)&amp;"x","0x1x2x3x4x5x6x7x8x9x")))),"必要枠IDの形式を確認",IF(COUNTIFS(必要枠!$A$8:$A$38,B74)&lt;&gt;1,"必要枠IDが不明・重複",IF(NOT(AND(ISTEXT(C74),LEN(C74)=8,EXACT(LEFT(C74,4),"STF-"),ISNUMBER(FIND(MID(C74,5,1)&amp;"x","0x1x2x3x4x5x6x7x8x9x")),ISNUMBER(FIND(MID(C74,6,1)&amp;"x","0x1x2x3x4x5x6x7x8x9x")),ISNUMBER(FIND(MID(C74,7,1)&amp;"x","0x1x2x3x4x5x6x7x8x9x")),ISNUMBER(FIND(MID(C74,8,1)&amp;"x","0x1x2x3x4x5x6x7x8x9x")))),"担当IDの形式を確認",IF(COUNTIFS($K$8:$K$27,C74)&lt;&gt;1,"担当IDが未登録・重複","確認済み")))))))</f>
        <v/>
      </c>
      <c r="H74" s="1" t="str">
        <f aca="false">IF(G74="","",IF(G74="確認済み",0,1))</f>
        <v/>
      </c>
      <c r="I74" s="1" t="str">
        <f aca="false">IF(G74="","",IF(H74&lt;&gt;0,0,IF(AND(ISNUMBER(D74),ISNUMBER(E74),ISNUMBER(F74),D74=INDEX(必要枠!$B$8:$B$38,MATCH(B74,必要枠!$A$8:$A$38,0)),E74=INDEX(必要枠!$C$8:$C$38,MATCH(B74,必要枠!$A$8:$A$38,0)),F74=ROUND((E74-D74)*1440,0),COUNTIFS($C$8:$C$107,C74,$D$8:$D$107,"&lt;"&amp;E74,$E$8:$E$107,"&gt;"&amp;D74)=1),0,1)))</f>
        <v/>
      </c>
      <c r="J74" s="1"/>
      <c r="K74" s="1"/>
      <c r="L74" s="1"/>
      <c r="M74" s="1"/>
    </row>
    <row r="75" customFormat="false" ht="32" hidden="false" customHeight="true" outlineLevel="0" collapsed="false">
      <c r="A75" s="9"/>
      <c r="B75" s="9"/>
      <c r="C75" s="9"/>
      <c r="D75" s="12" t="str">
        <f aca="false">IF(COUNTA(A75:C75)=0,"",IF(AND(ISTEXT(B75),LEN(B75)=8,EXACT(LEFT(B75,4),"REQ-"),ISNUMBER(FIND(MID(B75,5,1)&amp;"x","0x1x2x3x4x5x6x7x8x9x")),ISNUMBER(FIND(MID(B75,6,1)&amp;"x","0x1x2x3x4x5x6x7x8x9x")),ISNUMBER(FIND(MID(B75,7,1)&amp;"x","0x1x2x3x4x5x6x7x8x9x")),ISNUMBER(FIND(MID(B75,8,1)&amp;"x","0x1x2x3x4x5x6x7x8x9x"))),IF(COUNTIFS(必要枠!$A$8:$A$38,B75)=1,INDEX(必要枠!$B$8:$B$38,MATCH(B75,必要枠!$A$8:$A$38,0)),NA()),NA()))</f>
        <v/>
      </c>
      <c r="E75" s="12" t="str">
        <f aca="false">IF(COUNTA(A75:C75)=0,"",IF(AND(ISTEXT(B75),LEN(B75)=8,EXACT(LEFT(B75,4),"REQ-"),ISNUMBER(FIND(MID(B75,5,1)&amp;"x","0x1x2x3x4x5x6x7x8x9x")),ISNUMBER(FIND(MID(B75,6,1)&amp;"x","0x1x2x3x4x5x6x7x8x9x")),ISNUMBER(FIND(MID(B75,7,1)&amp;"x","0x1x2x3x4x5x6x7x8x9x")),ISNUMBER(FIND(MID(B75,8,1)&amp;"x","0x1x2x3x4x5x6x7x8x9x"))),IF(COUNTIFS(必要枠!$A$8:$A$38,B75)=1,INDEX(必要枠!$C$8:$C$38,MATCH(B75,必要枠!$A$8:$A$38,0)),NA()),NA()))</f>
        <v/>
      </c>
      <c r="F75" s="1" t="str">
        <f aca="false">IF(G75="","",IF(H75&lt;&gt;0,NA(),ROUND((E75-D75)*1440,0)))</f>
        <v/>
      </c>
      <c r="G75" s="1" t="str">
        <f aca="false">IF(COUNTA(A75:C75)=0,"",IF(NOT(AND(ISTEXT(A75),LEN(A75)=8,EXACT(LEFT(A75,4),"ASG-"),ISNUMBER(FIND(MID(A75,5,1)&amp;"x","0x1x2x3x4x5x6x7x8x9x")),ISNUMBER(FIND(MID(A75,6,1)&amp;"x","0x1x2x3x4x5x6x7x8x9x")),ISNUMBER(FIND(MID(A75,7,1)&amp;"x","0x1x2x3x4x5x6x7x8x9x")),ISNUMBER(FIND(MID(A75,8,1)&amp;"x","0x1x2x3x4x5x6x7x8x9x")))),"IDはASG-と半角数字4桁",IF(COUNTIFS($A$8:$A$107,A75)&gt;1,"割当IDが重複",IF(NOT(AND(ISTEXT(B75),LEN(B75)=8,EXACT(LEFT(B75,4),"REQ-"),ISNUMBER(FIND(MID(B75,5,1)&amp;"x","0x1x2x3x4x5x6x7x8x9x")),ISNUMBER(FIND(MID(B75,6,1)&amp;"x","0x1x2x3x4x5x6x7x8x9x")),ISNUMBER(FIND(MID(B75,7,1)&amp;"x","0x1x2x3x4x5x6x7x8x9x")),ISNUMBER(FIND(MID(B75,8,1)&amp;"x","0x1x2x3x4x5x6x7x8x9x")))),"必要枠IDの形式を確認",IF(COUNTIFS(必要枠!$A$8:$A$38,B75)&lt;&gt;1,"必要枠IDが不明・重複",IF(NOT(AND(ISTEXT(C75),LEN(C75)=8,EXACT(LEFT(C75,4),"STF-"),ISNUMBER(FIND(MID(C75,5,1)&amp;"x","0x1x2x3x4x5x6x7x8x9x")),ISNUMBER(FIND(MID(C75,6,1)&amp;"x","0x1x2x3x4x5x6x7x8x9x")),ISNUMBER(FIND(MID(C75,7,1)&amp;"x","0x1x2x3x4x5x6x7x8x9x")),ISNUMBER(FIND(MID(C75,8,1)&amp;"x","0x1x2x3x4x5x6x7x8x9x")))),"担当IDの形式を確認",IF(COUNTIFS($K$8:$K$27,C75)&lt;&gt;1,"担当IDが未登録・重複","確認済み")))))))</f>
        <v/>
      </c>
      <c r="H75" s="1" t="str">
        <f aca="false">IF(G75="","",IF(G75="確認済み",0,1))</f>
        <v/>
      </c>
      <c r="I75" s="1" t="str">
        <f aca="false">IF(G75="","",IF(H75&lt;&gt;0,0,IF(AND(ISNUMBER(D75),ISNUMBER(E75),ISNUMBER(F75),D75=INDEX(必要枠!$B$8:$B$38,MATCH(B75,必要枠!$A$8:$A$38,0)),E75=INDEX(必要枠!$C$8:$C$38,MATCH(B75,必要枠!$A$8:$A$38,0)),F75=ROUND((E75-D75)*1440,0),COUNTIFS($C$8:$C$107,C75,$D$8:$D$107,"&lt;"&amp;E75,$E$8:$E$107,"&gt;"&amp;D75)=1),0,1)))</f>
        <v/>
      </c>
      <c r="J75" s="1"/>
      <c r="K75" s="1"/>
      <c r="L75" s="1"/>
      <c r="M75" s="1"/>
    </row>
    <row r="76" customFormat="false" ht="32" hidden="false" customHeight="true" outlineLevel="0" collapsed="false">
      <c r="A76" s="9"/>
      <c r="B76" s="9"/>
      <c r="C76" s="9"/>
      <c r="D76" s="12" t="str">
        <f aca="false">IF(COUNTA(A76:C76)=0,"",IF(AND(ISTEXT(B76),LEN(B76)=8,EXACT(LEFT(B76,4),"REQ-"),ISNUMBER(FIND(MID(B76,5,1)&amp;"x","0x1x2x3x4x5x6x7x8x9x")),ISNUMBER(FIND(MID(B76,6,1)&amp;"x","0x1x2x3x4x5x6x7x8x9x")),ISNUMBER(FIND(MID(B76,7,1)&amp;"x","0x1x2x3x4x5x6x7x8x9x")),ISNUMBER(FIND(MID(B76,8,1)&amp;"x","0x1x2x3x4x5x6x7x8x9x"))),IF(COUNTIFS(必要枠!$A$8:$A$38,B76)=1,INDEX(必要枠!$B$8:$B$38,MATCH(B76,必要枠!$A$8:$A$38,0)),NA()),NA()))</f>
        <v/>
      </c>
      <c r="E76" s="12" t="str">
        <f aca="false">IF(COUNTA(A76:C76)=0,"",IF(AND(ISTEXT(B76),LEN(B76)=8,EXACT(LEFT(B76,4),"REQ-"),ISNUMBER(FIND(MID(B76,5,1)&amp;"x","0x1x2x3x4x5x6x7x8x9x")),ISNUMBER(FIND(MID(B76,6,1)&amp;"x","0x1x2x3x4x5x6x7x8x9x")),ISNUMBER(FIND(MID(B76,7,1)&amp;"x","0x1x2x3x4x5x6x7x8x9x")),ISNUMBER(FIND(MID(B76,8,1)&amp;"x","0x1x2x3x4x5x6x7x8x9x"))),IF(COUNTIFS(必要枠!$A$8:$A$38,B76)=1,INDEX(必要枠!$C$8:$C$38,MATCH(B76,必要枠!$A$8:$A$38,0)),NA()),NA()))</f>
        <v/>
      </c>
      <c r="F76" s="1" t="str">
        <f aca="false">IF(G76="","",IF(H76&lt;&gt;0,NA(),ROUND((E76-D76)*1440,0)))</f>
        <v/>
      </c>
      <c r="G76" s="1" t="str">
        <f aca="false">IF(COUNTA(A76:C76)=0,"",IF(NOT(AND(ISTEXT(A76),LEN(A76)=8,EXACT(LEFT(A76,4),"ASG-"),ISNUMBER(FIND(MID(A76,5,1)&amp;"x","0x1x2x3x4x5x6x7x8x9x")),ISNUMBER(FIND(MID(A76,6,1)&amp;"x","0x1x2x3x4x5x6x7x8x9x")),ISNUMBER(FIND(MID(A76,7,1)&amp;"x","0x1x2x3x4x5x6x7x8x9x")),ISNUMBER(FIND(MID(A76,8,1)&amp;"x","0x1x2x3x4x5x6x7x8x9x")))),"IDはASG-と半角数字4桁",IF(COUNTIFS($A$8:$A$107,A76)&gt;1,"割当IDが重複",IF(NOT(AND(ISTEXT(B76),LEN(B76)=8,EXACT(LEFT(B76,4),"REQ-"),ISNUMBER(FIND(MID(B76,5,1)&amp;"x","0x1x2x3x4x5x6x7x8x9x")),ISNUMBER(FIND(MID(B76,6,1)&amp;"x","0x1x2x3x4x5x6x7x8x9x")),ISNUMBER(FIND(MID(B76,7,1)&amp;"x","0x1x2x3x4x5x6x7x8x9x")),ISNUMBER(FIND(MID(B76,8,1)&amp;"x","0x1x2x3x4x5x6x7x8x9x")))),"必要枠IDの形式を確認",IF(COUNTIFS(必要枠!$A$8:$A$38,B76)&lt;&gt;1,"必要枠IDが不明・重複",IF(NOT(AND(ISTEXT(C76),LEN(C76)=8,EXACT(LEFT(C76,4),"STF-"),ISNUMBER(FIND(MID(C76,5,1)&amp;"x","0x1x2x3x4x5x6x7x8x9x")),ISNUMBER(FIND(MID(C76,6,1)&amp;"x","0x1x2x3x4x5x6x7x8x9x")),ISNUMBER(FIND(MID(C76,7,1)&amp;"x","0x1x2x3x4x5x6x7x8x9x")),ISNUMBER(FIND(MID(C76,8,1)&amp;"x","0x1x2x3x4x5x6x7x8x9x")))),"担当IDの形式を確認",IF(COUNTIFS($K$8:$K$27,C76)&lt;&gt;1,"担当IDが未登録・重複","確認済み")))))))</f>
        <v/>
      </c>
      <c r="H76" s="1" t="str">
        <f aca="false">IF(G76="","",IF(G76="確認済み",0,1))</f>
        <v/>
      </c>
      <c r="I76" s="1" t="str">
        <f aca="false">IF(G76="","",IF(H76&lt;&gt;0,0,IF(AND(ISNUMBER(D76),ISNUMBER(E76),ISNUMBER(F76),D76=INDEX(必要枠!$B$8:$B$38,MATCH(B76,必要枠!$A$8:$A$38,0)),E76=INDEX(必要枠!$C$8:$C$38,MATCH(B76,必要枠!$A$8:$A$38,0)),F76=ROUND((E76-D76)*1440,0),COUNTIFS($C$8:$C$107,C76,$D$8:$D$107,"&lt;"&amp;E76,$E$8:$E$107,"&gt;"&amp;D76)=1),0,1)))</f>
        <v/>
      </c>
      <c r="J76" s="1"/>
      <c r="K76" s="1"/>
      <c r="L76" s="1"/>
      <c r="M76" s="1"/>
    </row>
    <row r="77" customFormat="false" ht="32" hidden="false" customHeight="true" outlineLevel="0" collapsed="false">
      <c r="A77" s="9"/>
      <c r="B77" s="9"/>
      <c r="C77" s="9"/>
      <c r="D77" s="12" t="str">
        <f aca="false">IF(COUNTA(A77:C77)=0,"",IF(AND(ISTEXT(B77),LEN(B77)=8,EXACT(LEFT(B77,4),"REQ-"),ISNUMBER(FIND(MID(B77,5,1)&amp;"x","0x1x2x3x4x5x6x7x8x9x")),ISNUMBER(FIND(MID(B77,6,1)&amp;"x","0x1x2x3x4x5x6x7x8x9x")),ISNUMBER(FIND(MID(B77,7,1)&amp;"x","0x1x2x3x4x5x6x7x8x9x")),ISNUMBER(FIND(MID(B77,8,1)&amp;"x","0x1x2x3x4x5x6x7x8x9x"))),IF(COUNTIFS(必要枠!$A$8:$A$38,B77)=1,INDEX(必要枠!$B$8:$B$38,MATCH(B77,必要枠!$A$8:$A$38,0)),NA()),NA()))</f>
        <v/>
      </c>
      <c r="E77" s="12" t="str">
        <f aca="false">IF(COUNTA(A77:C77)=0,"",IF(AND(ISTEXT(B77),LEN(B77)=8,EXACT(LEFT(B77,4),"REQ-"),ISNUMBER(FIND(MID(B77,5,1)&amp;"x","0x1x2x3x4x5x6x7x8x9x")),ISNUMBER(FIND(MID(B77,6,1)&amp;"x","0x1x2x3x4x5x6x7x8x9x")),ISNUMBER(FIND(MID(B77,7,1)&amp;"x","0x1x2x3x4x5x6x7x8x9x")),ISNUMBER(FIND(MID(B77,8,1)&amp;"x","0x1x2x3x4x5x6x7x8x9x"))),IF(COUNTIFS(必要枠!$A$8:$A$38,B77)=1,INDEX(必要枠!$C$8:$C$38,MATCH(B77,必要枠!$A$8:$A$38,0)),NA()),NA()))</f>
        <v/>
      </c>
      <c r="F77" s="1" t="str">
        <f aca="false">IF(G77="","",IF(H77&lt;&gt;0,NA(),ROUND((E77-D77)*1440,0)))</f>
        <v/>
      </c>
      <c r="G77" s="1" t="str">
        <f aca="false">IF(COUNTA(A77:C77)=0,"",IF(NOT(AND(ISTEXT(A77),LEN(A77)=8,EXACT(LEFT(A77,4),"ASG-"),ISNUMBER(FIND(MID(A77,5,1)&amp;"x","0x1x2x3x4x5x6x7x8x9x")),ISNUMBER(FIND(MID(A77,6,1)&amp;"x","0x1x2x3x4x5x6x7x8x9x")),ISNUMBER(FIND(MID(A77,7,1)&amp;"x","0x1x2x3x4x5x6x7x8x9x")),ISNUMBER(FIND(MID(A77,8,1)&amp;"x","0x1x2x3x4x5x6x7x8x9x")))),"IDはASG-と半角数字4桁",IF(COUNTIFS($A$8:$A$107,A77)&gt;1,"割当IDが重複",IF(NOT(AND(ISTEXT(B77),LEN(B77)=8,EXACT(LEFT(B77,4),"REQ-"),ISNUMBER(FIND(MID(B77,5,1)&amp;"x","0x1x2x3x4x5x6x7x8x9x")),ISNUMBER(FIND(MID(B77,6,1)&amp;"x","0x1x2x3x4x5x6x7x8x9x")),ISNUMBER(FIND(MID(B77,7,1)&amp;"x","0x1x2x3x4x5x6x7x8x9x")),ISNUMBER(FIND(MID(B77,8,1)&amp;"x","0x1x2x3x4x5x6x7x8x9x")))),"必要枠IDの形式を確認",IF(COUNTIFS(必要枠!$A$8:$A$38,B77)&lt;&gt;1,"必要枠IDが不明・重複",IF(NOT(AND(ISTEXT(C77),LEN(C77)=8,EXACT(LEFT(C77,4),"STF-"),ISNUMBER(FIND(MID(C77,5,1)&amp;"x","0x1x2x3x4x5x6x7x8x9x")),ISNUMBER(FIND(MID(C77,6,1)&amp;"x","0x1x2x3x4x5x6x7x8x9x")),ISNUMBER(FIND(MID(C77,7,1)&amp;"x","0x1x2x3x4x5x6x7x8x9x")),ISNUMBER(FIND(MID(C77,8,1)&amp;"x","0x1x2x3x4x5x6x7x8x9x")))),"担当IDの形式を確認",IF(COUNTIFS($K$8:$K$27,C77)&lt;&gt;1,"担当IDが未登録・重複","確認済み")))))))</f>
        <v/>
      </c>
      <c r="H77" s="1" t="str">
        <f aca="false">IF(G77="","",IF(G77="確認済み",0,1))</f>
        <v/>
      </c>
      <c r="I77" s="1" t="str">
        <f aca="false">IF(G77="","",IF(H77&lt;&gt;0,0,IF(AND(ISNUMBER(D77),ISNUMBER(E77),ISNUMBER(F77),D77=INDEX(必要枠!$B$8:$B$38,MATCH(B77,必要枠!$A$8:$A$38,0)),E77=INDEX(必要枠!$C$8:$C$38,MATCH(B77,必要枠!$A$8:$A$38,0)),F77=ROUND((E77-D77)*1440,0),COUNTIFS($C$8:$C$107,C77,$D$8:$D$107,"&lt;"&amp;E77,$E$8:$E$107,"&gt;"&amp;D77)=1),0,1)))</f>
        <v/>
      </c>
      <c r="J77" s="1"/>
      <c r="K77" s="1"/>
      <c r="L77" s="1"/>
      <c r="M77" s="1"/>
    </row>
    <row r="78" customFormat="false" ht="32" hidden="false" customHeight="true" outlineLevel="0" collapsed="false">
      <c r="A78" s="9"/>
      <c r="B78" s="9"/>
      <c r="C78" s="9"/>
      <c r="D78" s="12" t="str">
        <f aca="false">IF(COUNTA(A78:C78)=0,"",IF(AND(ISTEXT(B78),LEN(B78)=8,EXACT(LEFT(B78,4),"REQ-"),ISNUMBER(FIND(MID(B78,5,1)&amp;"x","0x1x2x3x4x5x6x7x8x9x")),ISNUMBER(FIND(MID(B78,6,1)&amp;"x","0x1x2x3x4x5x6x7x8x9x")),ISNUMBER(FIND(MID(B78,7,1)&amp;"x","0x1x2x3x4x5x6x7x8x9x")),ISNUMBER(FIND(MID(B78,8,1)&amp;"x","0x1x2x3x4x5x6x7x8x9x"))),IF(COUNTIFS(必要枠!$A$8:$A$38,B78)=1,INDEX(必要枠!$B$8:$B$38,MATCH(B78,必要枠!$A$8:$A$38,0)),NA()),NA()))</f>
        <v/>
      </c>
      <c r="E78" s="12" t="str">
        <f aca="false">IF(COUNTA(A78:C78)=0,"",IF(AND(ISTEXT(B78),LEN(B78)=8,EXACT(LEFT(B78,4),"REQ-"),ISNUMBER(FIND(MID(B78,5,1)&amp;"x","0x1x2x3x4x5x6x7x8x9x")),ISNUMBER(FIND(MID(B78,6,1)&amp;"x","0x1x2x3x4x5x6x7x8x9x")),ISNUMBER(FIND(MID(B78,7,1)&amp;"x","0x1x2x3x4x5x6x7x8x9x")),ISNUMBER(FIND(MID(B78,8,1)&amp;"x","0x1x2x3x4x5x6x7x8x9x"))),IF(COUNTIFS(必要枠!$A$8:$A$38,B78)=1,INDEX(必要枠!$C$8:$C$38,MATCH(B78,必要枠!$A$8:$A$38,0)),NA()),NA()))</f>
        <v/>
      </c>
      <c r="F78" s="1" t="str">
        <f aca="false">IF(G78="","",IF(H78&lt;&gt;0,NA(),ROUND((E78-D78)*1440,0)))</f>
        <v/>
      </c>
      <c r="G78" s="1" t="str">
        <f aca="false">IF(COUNTA(A78:C78)=0,"",IF(NOT(AND(ISTEXT(A78),LEN(A78)=8,EXACT(LEFT(A78,4),"ASG-"),ISNUMBER(FIND(MID(A78,5,1)&amp;"x","0x1x2x3x4x5x6x7x8x9x")),ISNUMBER(FIND(MID(A78,6,1)&amp;"x","0x1x2x3x4x5x6x7x8x9x")),ISNUMBER(FIND(MID(A78,7,1)&amp;"x","0x1x2x3x4x5x6x7x8x9x")),ISNUMBER(FIND(MID(A78,8,1)&amp;"x","0x1x2x3x4x5x6x7x8x9x")))),"IDはASG-と半角数字4桁",IF(COUNTIFS($A$8:$A$107,A78)&gt;1,"割当IDが重複",IF(NOT(AND(ISTEXT(B78),LEN(B78)=8,EXACT(LEFT(B78,4),"REQ-"),ISNUMBER(FIND(MID(B78,5,1)&amp;"x","0x1x2x3x4x5x6x7x8x9x")),ISNUMBER(FIND(MID(B78,6,1)&amp;"x","0x1x2x3x4x5x6x7x8x9x")),ISNUMBER(FIND(MID(B78,7,1)&amp;"x","0x1x2x3x4x5x6x7x8x9x")),ISNUMBER(FIND(MID(B78,8,1)&amp;"x","0x1x2x3x4x5x6x7x8x9x")))),"必要枠IDの形式を確認",IF(COUNTIFS(必要枠!$A$8:$A$38,B78)&lt;&gt;1,"必要枠IDが不明・重複",IF(NOT(AND(ISTEXT(C78),LEN(C78)=8,EXACT(LEFT(C78,4),"STF-"),ISNUMBER(FIND(MID(C78,5,1)&amp;"x","0x1x2x3x4x5x6x7x8x9x")),ISNUMBER(FIND(MID(C78,6,1)&amp;"x","0x1x2x3x4x5x6x7x8x9x")),ISNUMBER(FIND(MID(C78,7,1)&amp;"x","0x1x2x3x4x5x6x7x8x9x")),ISNUMBER(FIND(MID(C78,8,1)&amp;"x","0x1x2x3x4x5x6x7x8x9x")))),"担当IDの形式を確認",IF(COUNTIFS($K$8:$K$27,C78)&lt;&gt;1,"担当IDが未登録・重複","確認済み")))))))</f>
        <v/>
      </c>
      <c r="H78" s="1" t="str">
        <f aca="false">IF(G78="","",IF(G78="確認済み",0,1))</f>
        <v/>
      </c>
      <c r="I78" s="1" t="str">
        <f aca="false">IF(G78="","",IF(H78&lt;&gt;0,0,IF(AND(ISNUMBER(D78),ISNUMBER(E78),ISNUMBER(F78),D78=INDEX(必要枠!$B$8:$B$38,MATCH(B78,必要枠!$A$8:$A$38,0)),E78=INDEX(必要枠!$C$8:$C$38,MATCH(B78,必要枠!$A$8:$A$38,0)),F78=ROUND((E78-D78)*1440,0),COUNTIFS($C$8:$C$107,C78,$D$8:$D$107,"&lt;"&amp;E78,$E$8:$E$107,"&gt;"&amp;D78)=1),0,1)))</f>
        <v/>
      </c>
      <c r="J78" s="1"/>
      <c r="K78" s="1"/>
      <c r="L78" s="1"/>
      <c r="M78" s="1"/>
    </row>
    <row r="79" customFormat="false" ht="32" hidden="false" customHeight="true" outlineLevel="0" collapsed="false">
      <c r="A79" s="9"/>
      <c r="B79" s="9"/>
      <c r="C79" s="9"/>
      <c r="D79" s="12" t="str">
        <f aca="false">IF(COUNTA(A79:C79)=0,"",IF(AND(ISTEXT(B79),LEN(B79)=8,EXACT(LEFT(B79,4),"REQ-"),ISNUMBER(FIND(MID(B79,5,1)&amp;"x","0x1x2x3x4x5x6x7x8x9x")),ISNUMBER(FIND(MID(B79,6,1)&amp;"x","0x1x2x3x4x5x6x7x8x9x")),ISNUMBER(FIND(MID(B79,7,1)&amp;"x","0x1x2x3x4x5x6x7x8x9x")),ISNUMBER(FIND(MID(B79,8,1)&amp;"x","0x1x2x3x4x5x6x7x8x9x"))),IF(COUNTIFS(必要枠!$A$8:$A$38,B79)=1,INDEX(必要枠!$B$8:$B$38,MATCH(B79,必要枠!$A$8:$A$38,0)),NA()),NA()))</f>
        <v/>
      </c>
      <c r="E79" s="12" t="str">
        <f aca="false">IF(COUNTA(A79:C79)=0,"",IF(AND(ISTEXT(B79),LEN(B79)=8,EXACT(LEFT(B79,4),"REQ-"),ISNUMBER(FIND(MID(B79,5,1)&amp;"x","0x1x2x3x4x5x6x7x8x9x")),ISNUMBER(FIND(MID(B79,6,1)&amp;"x","0x1x2x3x4x5x6x7x8x9x")),ISNUMBER(FIND(MID(B79,7,1)&amp;"x","0x1x2x3x4x5x6x7x8x9x")),ISNUMBER(FIND(MID(B79,8,1)&amp;"x","0x1x2x3x4x5x6x7x8x9x"))),IF(COUNTIFS(必要枠!$A$8:$A$38,B79)=1,INDEX(必要枠!$C$8:$C$38,MATCH(B79,必要枠!$A$8:$A$38,0)),NA()),NA()))</f>
        <v/>
      </c>
      <c r="F79" s="1" t="str">
        <f aca="false">IF(G79="","",IF(H79&lt;&gt;0,NA(),ROUND((E79-D79)*1440,0)))</f>
        <v/>
      </c>
      <c r="G79" s="1" t="str">
        <f aca="false">IF(COUNTA(A79:C79)=0,"",IF(NOT(AND(ISTEXT(A79),LEN(A79)=8,EXACT(LEFT(A79,4),"ASG-"),ISNUMBER(FIND(MID(A79,5,1)&amp;"x","0x1x2x3x4x5x6x7x8x9x")),ISNUMBER(FIND(MID(A79,6,1)&amp;"x","0x1x2x3x4x5x6x7x8x9x")),ISNUMBER(FIND(MID(A79,7,1)&amp;"x","0x1x2x3x4x5x6x7x8x9x")),ISNUMBER(FIND(MID(A79,8,1)&amp;"x","0x1x2x3x4x5x6x7x8x9x")))),"IDはASG-と半角数字4桁",IF(COUNTIFS($A$8:$A$107,A79)&gt;1,"割当IDが重複",IF(NOT(AND(ISTEXT(B79),LEN(B79)=8,EXACT(LEFT(B79,4),"REQ-"),ISNUMBER(FIND(MID(B79,5,1)&amp;"x","0x1x2x3x4x5x6x7x8x9x")),ISNUMBER(FIND(MID(B79,6,1)&amp;"x","0x1x2x3x4x5x6x7x8x9x")),ISNUMBER(FIND(MID(B79,7,1)&amp;"x","0x1x2x3x4x5x6x7x8x9x")),ISNUMBER(FIND(MID(B79,8,1)&amp;"x","0x1x2x3x4x5x6x7x8x9x")))),"必要枠IDの形式を確認",IF(COUNTIFS(必要枠!$A$8:$A$38,B79)&lt;&gt;1,"必要枠IDが不明・重複",IF(NOT(AND(ISTEXT(C79),LEN(C79)=8,EXACT(LEFT(C79,4),"STF-"),ISNUMBER(FIND(MID(C79,5,1)&amp;"x","0x1x2x3x4x5x6x7x8x9x")),ISNUMBER(FIND(MID(C79,6,1)&amp;"x","0x1x2x3x4x5x6x7x8x9x")),ISNUMBER(FIND(MID(C79,7,1)&amp;"x","0x1x2x3x4x5x6x7x8x9x")),ISNUMBER(FIND(MID(C79,8,1)&amp;"x","0x1x2x3x4x5x6x7x8x9x")))),"担当IDの形式を確認",IF(COUNTIFS($K$8:$K$27,C79)&lt;&gt;1,"担当IDが未登録・重複","確認済み")))))))</f>
        <v/>
      </c>
      <c r="H79" s="1" t="str">
        <f aca="false">IF(G79="","",IF(G79="確認済み",0,1))</f>
        <v/>
      </c>
      <c r="I79" s="1" t="str">
        <f aca="false">IF(G79="","",IF(H79&lt;&gt;0,0,IF(AND(ISNUMBER(D79),ISNUMBER(E79),ISNUMBER(F79),D79=INDEX(必要枠!$B$8:$B$38,MATCH(B79,必要枠!$A$8:$A$38,0)),E79=INDEX(必要枠!$C$8:$C$38,MATCH(B79,必要枠!$A$8:$A$38,0)),F79=ROUND((E79-D79)*1440,0),COUNTIFS($C$8:$C$107,C79,$D$8:$D$107,"&lt;"&amp;E79,$E$8:$E$107,"&gt;"&amp;D79)=1),0,1)))</f>
        <v/>
      </c>
      <c r="J79" s="1"/>
      <c r="K79" s="1"/>
      <c r="L79" s="1"/>
      <c r="M79" s="1"/>
    </row>
    <row r="80" customFormat="false" ht="32" hidden="false" customHeight="true" outlineLevel="0" collapsed="false">
      <c r="A80" s="9"/>
      <c r="B80" s="9"/>
      <c r="C80" s="9"/>
      <c r="D80" s="12" t="str">
        <f aca="false">IF(COUNTA(A80:C80)=0,"",IF(AND(ISTEXT(B80),LEN(B80)=8,EXACT(LEFT(B80,4),"REQ-"),ISNUMBER(FIND(MID(B80,5,1)&amp;"x","0x1x2x3x4x5x6x7x8x9x")),ISNUMBER(FIND(MID(B80,6,1)&amp;"x","0x1x2x3x4x5x6x7x8x9x")),ISNUMBER(FIND(MID(B80,7,1)&amp;"x","0x1x2x3x4x5x6x7x8x9x")),ISNUMBER(FIND(MID(B80,8,1)&amp;"x","0x1x2x3x4x5x6x7x8x9x"))),IF(COUNTIFS(必要枠!$A$8:$A$38,B80)=1,INDEX(必要枠!$B$8:$B$38,MATCH(B80,必要枠!$A$8:$A$38,0)),NA()),NA()))</f>
        <v/>
      </c>
      <c r="E80" s="12" t="str">
        <f aca="false">IF(COUNTA(A80:C80)=0,"",IF(AND(ISTEXT(B80),LEN(B80)=8,EXACT(LEFT(B80,4),"REQ-"),ISNUMBER(FIND(MID(B80,5,1)&amp;"x","0x1x2x3x4x5x6x7x8x9x")),ISNUMBER(FIND(MID(B80,6,1)&amp;"x","0x1x2x3x4x5x6x7x8x9x")),ISNUMBER(FIND(MID(B80,7,1)&amp;"x","0x1x2x3x4x5x6x7x8x9x")),ISNUMBER(FIND(MID(B80,8,1)&amp;"x","0x1x2x3x4x5x6x7x8x9x"))),IF(COUNTIFS(必要枠!$A$8:$A$38,B80)=1,INDEX(必要枠!$C$8:$C$38,MATCH(B80,必要枠!$A$8:$A$38,0)),NA()),NA()))</f>
        <v/>
      </c>
      <c r="F80" s="1" t="str">
        <f aca="false">IF(G80="","",IF(H80&lt;&gt;0,NA(),ROUND((E80-D80)*1440,0)))</f>
        <v/>
      </c>
      <c r="G80" s="1" t="str">
        <f aca="false">IF(COUNTA(A80:C80)=0,"",IF(NOT(AND(ISTEXT(A80),LEN(A80)=8,EXACT(LEFT(A80,4),"ASG-"),ISNUMBER(FIND(MID(A80,5,1)&amp;"x","0x1x2x3x4x5x6x7x8x9x")),ISNUMBER(FIND(MID(A80,6,1)&amp;"x","0x1x2x3x4x5x6x7x8x9x")),ISNUMBER(FIND(MID(A80,7,1)&amp;"x","0x1x2x3x4x5x6x7x8x9x")),ISNUMBER(FIND(MID(A80,8,1)&amp;"x","0x1x2x3x4x5x6x7x8x9x")))),"IDはASG-と半角数字4桁",IF(COUNTIFS($A$8:$A$107,A80)&gt;1,"割当IDが重複",IF(NOT(AND(ISTEXT(B80),LEN(B80)=8,EXACT(LEFT(B80,4),"REQ-"),ISNUMBER(FIND(MID(B80,5,1)&amp;"x","0x1x2x3x4x5x6x7x8x9x")),ISNUMBER(FIND(MID(B80,6,1)&amp;"x","0x1x2x3x4x5x6x7x8x9x")),ISNUMBER(FIND(MID(B80,7,1)&amp;"x","0x1x2x3x4x5x6x7x8x9x")),ISNUMBER(FIND(MID(B80,8,1)&amp;"x","0x1x2x3x4x5x6x7x8x9x")))),"必要枠IDの形式を確認",IF(COUNTIFS(必要枠!$A$8:$A$38,B80)&lt;&gt;1,"必要枠IDが不明・重複",IF(NOT(AND(ISTEXT(C80),LEN(C80)=8,EXACT(LEFT(C80,4),"STF-"),ISNUMBER(FIND(MID(C80,5,1)&amp;"x","0x1x2x3x4x5x6x7x8x9x")),ISNUMBER(FIND(MID(C80,6,1)&amp;"x","0x1x2x3x4x5x6x7x8x9x")),ISNUMBER(FIND(MID(C80,7,1)&amp;"x","0x1x2x3x4x5x6x7x8x9x")),ISNUMBER(FIND(MID(C80,8,1)&amp;"x","0x1x2x3x4x5x6x7x8x9x")))),"担当IDの形式を確認",IF(COUNTIFS($K$8:$K$27,C80)&lt;&gt;1,"担当IDが未登録・重複","確認済み")))))))</f>
        <v/>
      </c>
      <c r="H80" s="1" t="str">
        <f aca="false">IF(G80="","",IF(G80="確認済み",0,1))</f>
        <v/>
      </c>
      <c r="I80" s="1" t="str">
        <f aca="false">IF(G80="","",IF(H80&lt;&gt;0,0,IF(AND(ISNUMBER(D80),ISNUMBER(E80),ISNUMBER(F80),D80=INDEX(必要枠!$B$8:$B$38,MATCH(B80,必要枠!$A$8:$A$38,0)),E80=INDEX(必要枠!$C$8:$C$38,MATCH(B80,必要枠!$A$8:$A$38,0)),F80=ROUND((E80-D80)*1440,0),COUNTIFS($C$8:$C$107,C80,$D$8:$D$107,"&lt;"&amp;E80,$E$8:$E$107,"&gt;"&amp;D80)=1),0,1)))</f>
        <v/>
      </c>
      <c r="J80" s="1"/>
      <c r="K80" s="1"/>
      <c r="L80" s="1"/>
      <c r="M80" s="1"/>
    </row>
    <row r="81" customFormat="false" ht="32" hidden="false" customHeight="true" outlineLevel="0" collapsed="false">
      <c r="A81" s="9"/>
      <c r="B81" s="9"/>
      <c r="C81" s="9"/>
      <c r="D81" s="12" t="str">
        <f aca="false">IF(COUNTA(A81:C81)=0,"",IF(AND(ISTEXT(B81),LEN(B81)=8,EXACT(LEFT(B81,4),"REQ-"),ISNUMBER(FIND(MID(B81,5,1)&amp;"x","0x1x2x3x4x5x6x7x8x9x")),ISNUMBER(FIND(MID(B81,6,1)&amp;"x","0x1x2x3x4x5x6x7x8x9x")),ISNUMBER(FIND(MID(B81,7,1)&amp;"x","0x1x2x3x4x5x6x7x8x9x")),ISNUMBER(FIND(MID(B81,8,1)&amp;"x","0x1x2x3x4x5x6x7x8x9x"))),IF(COUNTIFS(必要枠!$A$8:$A$38,B81)=1,INDEX(必要枠!$B$8:$B$38,MATCH(B81,必要枠!$A$8:$A$38,0)),NA()),NA()))</f>
        <v/>
      </c>
      <c r="E81" s="12" t="str">
        <f aca="false">IF(COUNTA(A81:C81)=0,"",IF(AND(ISTEXT(B81),LEN(B81)=8,EXACT(LEFT(B81,4),"REQ-"),ISNUMBER(FIND(MID(B81,5,1)&amp;"x","0x1x2x3x4x5x6x7x8x9x")),ISNUMBER(FIND(MID(B81,6,1)&amp;"x","0x1x2x3x4x5x6x7x8x9x")),ISNUMBER(FIND(MID(B81,7,1)&amp;"x","0x1x2x3x4x5x6x7x8x9x")),ISNUMBER(FIND(MID(B81,8,1)&amp;"x","0x1x2x3x4x5x6x7x8x9x"))),IF(COUNTIFS(必要枠!$A$8:$A$38,B81)=1,INDEX(必要枠!$C$8:$C$38,MATCH(B81,必要枠!$A$8:$A$38,0)),NA()),NA()))</f>
        <v/>
      </c>
      <c r="F81" s="1" t="str">
        <f aca="false">IF(G81="","",IF(H81&lt;&gt;0,NA(),ROUND((E81-D81)*1440,0)))</f>
        <v/>
      </c>
      <c r="G81" s="1" t="str">
        <f aca="false">IF(COUNTA(A81:C81)=0,"",IF(NOT(AND(ISTEXT(A81),LEN(A81)=8,EXACT(LEFT(A81,4),"ASG-"),ISNUMBER(FIND(MID(A81,5,1)&amp;"x","0x1x2x3x4x5x6x7x8x9x")),ISNUMBER(FIND(MID(A81,6,1)&amp;"x","0x1x2x3x4x5x6x7x8x9x")),ISNUMBER(FIND(MID(A81,7,1)&amp;"x","0x1x2x3x4x5x6x7x8x9x")),ISNUMBER(FIND(MID(A81,8,1)&amp;"x","0x1x2x3x4x5x6x7x8x9x")))),"IDはASG-と半角数字4桁",IF(COUNTIFS($A$8:$A$107,A81)&gt;1,"割当IDが重複",IF(NOT(AND(ISTEXT(B81),LEN(B81)=8,EXACT(LEFT(B81,4),"REQ-"),ISNUMBER(FIND(MID(B81,5,1)&amp;"x","0x1x2x3x4x5x6x7x8x9x")),ISNUMBER(FIND(MID(B81,6,1)&amp;"x","0x1x2x3x4x5x6x7x8x9x")),ISNUMBER(FIND(MID(B81,7,1)&amp;"x","0x1x2x3x4x5x6x7x8x9x")),ISNUMBER(FIND(MID(B81,8,1)&amp;"x","0x1x2x3x4x5x6x7x8x9x")))),"必要枠IDの形式を確認",IF(COUNTIFS(必要枠!$A$8:$A$38,B81)&lt;&gt;1,"必要枠IDが不明・重複",IF(NOT(AND(ISTEXT(C81),LEN(C81)=8,EXACT(LEFT(C81,4),"STF-"),ISNUMBER(FIND(MID(C81,5,1)&amp;"x","0x1x2x3x4x5x6x7x8x9x")),ISNUMBER(FIND(MID(C81,6,1)&amp;"x","0x1x2x3x4x5x6x7x8x9x")),ISNUMBER(FIND(MID(C81,7,1)&amp;"x","0x1x2x3x4x5x6x7x8x9x")),ISNUMBER(FIND(MID(C81,8,1)&amp;"x","0x1x2x3x4x5x6x7x8x9x")))),"担当IDの形式を確認",IF(COUNTIFS($K$8:$K$27,C81)&lt;&gt;1,"担当IDが未登録・重複","確認済み")))))))</f>
        <v/>
      </c>
      <c r="H81" s="1" t="str">
        <f aca="false">IF(G81="","",IF(G81="確認済み",0,1))</f>
        <v/>
      </c>
      <c r="I81" s="1" t="str">
        <f aca="false">IF(G81="","",IF(H81&lt;&gt;0,0,IF(AND(ISNUMBER(D81),ISNUMBER(E81),ISNUMBER(F81),D81=INDEX(必要枠!$B$8:$B$38,MATCH(B81,必要枠!$A$8:$A$38,0)),E81=INDEX(必要枠!$C$8:$C$38,MATCH(B81,必要枠!$A$8:$A$38,0)),F81=ROUND((E81-D81)*1440,0),COUNTIFS($C$8:$C$107,C81,$D$8:$D$107,"&lt;"&amp;E81,$E$8:$E$107,"&gt;"&amp;D81)=1),0,1)))</f>
        <v/>
      </c>
      <c r="J81" s="1"/>
      <c r="K81" s="1"/>
      <c r="L81" s="1"/>
      <c r="M81" s="1"/>
    </row>
    <row r="82" customFormat="false" ht="32" hidden="false" customHeight="true" outlineLevel="0" collapsed="false">
      <c r="A82" s="9"/>
      <c r="B82" s="9"/>
      <c r="C82" s="9"/>
      <c r="D82" s="12" t="str">
        <f aca="false">IF(COUNTA(A82:C82)=0,"",IF(AND(ISTEXT(B82),LEN(B82)=8,EXACT(LEFT(B82,4),"REQ-"),ISNUMBER(FIND(MID(B82,5,1)&amp;"x","0x1x2x3x4x5x6x7x8x9x")),ISNUMBER(FIND(MID(B82,6,1)&amp;"x","0x1x2x3x4x5x6x7x8x9x")),ISNUMBER(FIND(MID(B82,7,1)&amp;"x","0x1x2x3x4x5x6x7x8x9x")),ISNUMBER(FIND(MID(B82,8,1)&amp;"x","0x1x2x3x4x5x6x7x8x9x"))),IF(COUNTIFS(必要枠!$A$8:$A$38,B82)=1,INDEX(必要枠!$B$8:$B$38,MATCH(B82,必要枠!$A$8:$A$38,0)),NA()),NA()))</f>
        <v/>
      </c>
      <c r="E82" s="12" t="str">
        <f aca="false">IF(COUNTA(A82:C82)=0,"",IF(AND(ISTEXT(B82),LEN(B82)=8,EXACT(LEFT(B82,4),"REQ-"),ISNUMBER(FIND(MID(B82,5,1)&amp;"x","0x1x2x3x4x5x6x7x8x9x")),ISNUMBER(FIND(MID(B82,6,1)&amp;"x","0x1x2x3x4x5x6x7x8x9x")),ISNUMBER(FIND(MID(B82,7,1)&amp;"x","0x1x2x3x4x5x6x7x8x9x")),ISNUMBER(FIND(MID(B82,8,1)&amp;"x","0x1x2x3x4x5x6x7x8x9x"))),IF(COUNTIFS(必要枠!$A$8:$A$38,B82)=1,INDEX(必要枠!$C$8:$C$38,MATCH(B82,必要枠!$A$8:$A$38,0)),NA()),NA()))</f>
        <v/>
      </c>
      <c r="F82" s="1" t="str">
        <f aca="false">IF(G82="","",IF(H82&lt;&gt;0,NA(),ROUND((E82-D82)*1440,0)))</f>
        <v/>
      </c>
      <c r="G82" s="1" t="str">
        <f aca="false">IF(COUNTA(A82:C82)=0,"",IF(NOT(AND(ISTEXT(A82),LEN(A82)=8,EXACT(LEFT(A82,4),"ASG-"),ISNUMBER(FIND(MID(A82,5,1)&amp;"x","0x1x2x3x4x5x6x7x8x9x")),ISNUMBER(FIND(MID(A82,6,1)&amp;"x","0x1x2x3x4x5x6x7x8x9x")),ISNUMBER(FIND(MID(A82,7,1)&amp;"x","0x1x2x3x4x5x6x7x8x9x")),ISNUMBER(FIND(MID(A82,8,1)&amp;"x","0x1x2x3x4x5x6x7x8x9x")))),"IDはASG-と半角数字4桁",IF(COUNTIFS($A$8:$A$107,A82)&gt;1,"割当IDが重複",IF(NOT(AND(ISTEXT(B82),LEN(B82)=8,EXACT(LEFT(B82,4),"REQ-"),ISNUMBER(FIND(MID(B82,5,1)&amp;"x","0x1x2x3x4x5x6x7x8x9x")),ISNUMBER(FIND(MID(B82,6,1)&amp;"x","0x1x2x3x4x5x6x7x8x9x")),ISNUMBER(FIND(MID(B82,7,1)&amp;"x","0x1x2x3x4x5x6x7x8x9x")),ISNUMBER(FIND(MID(B82,8,1)&amp;"x","0x1x2x3x4x5x6x7x8x9x")))),"必要枠IDの形式を確認",IF(COUNTIFS(必要枠!$A$8:$A$38,B82)&lt;&gt;1,"必要枠IDが不明・重複",IF(NOT(AND(ISTEXT(C82),LEN(C82)=8,EXACT(LEFT(C82,4),"STF-"),ISNUMBER(FIND(MID(C82,5,1)&amp;"x","0x1x2x3x4x5x6x7x8x9x")),ISNUMBER(FIND(MID(C82,6,1)&amp;"x","0x1x2x3x4x5x6x7x8x9x")),ISNUMBER(FIND(MID(C82,7,1)&amp;"x","0x1x2x3x4x5x6x7x8x9x")),ISNUMBER(FIND(MID(C82,8,1)&amp;"x","0x1x2x3x4x5x6x7x8x9x")))),"担当IDの形式を確認",IF(COUNTIFS($K$8:$K$27,C82)&lt;&gt;1,"担当IDが未登録・重複","確認済み")))))))</f>
        <v/>
      </c>
      <c r="H82" s="1" t="str">
        <f aca="false">IF(G82="","",IF(G82="確認済み",0,1))</f>
        <v/>
      </c>
      <c r="I82" s="1" t="str">
        <f aca="false">IF(G82="","",IF(H82&lt;&gt;0,0,IF(AND(ISNUMBER(D82),ISNUMBER(E82),ISNUMBER(F82),D82=INDEX(必要枠!$B$8:$B$38,MATCH(B82,必要枠!$A$8:$A$38,0)),E82=INDEX(必要枠!$C$8:$C$38,MATCH(B82,必要枠!$A$8:$A$38,0)),F82=ROUND((E82-D82)*1440,0),COUNTIFS($C$8:$C$107,C82,$D$8:$D$107,"&lt;"&amp;E82,$E$8:$E$107,"&gt;"&amp;D82)=1),0,1)))</f>
        <v/>
      </c>
      <c r="J82" s="1"/>
      <c r="K82" s="1"/>
      <c r="L82" s="1"/>
      <c r="M82" s="1"/>
    </row>
    <row r="83" customFormat="false" ht="32" hidden="false" customHeight="true" outlineLevel="0" collapsed="false">
      <c r="A83" s="9"/>
      <c r="B83" s="9"/>
      <c r="C83" s="9"/>
      <c r="D83" s="12" t="str">
        <f aca="false">IF(COUNTA(A83:C83)=0,"",IF(AND(ISTEXT(B83),LEN(B83)=8,EXACT(LEFT(B83,4),"REQ-"),ISNUMBER(FIND(MID(B83,5,1)&amp;"x","0x1x2x3x4x5x6x7x8x9x")),ISNUMBER(FIND(MID(B83,6,1)&amp;"x","0x1x2x3x4x5x6x7x8x9x")),ISNUMBER(FIND(MID(B83,7,1)&amp;"x","0x1x2x3x4x5x6x7x8x9x")),ISNUMBER(FIND(MID(B83,8,1)&amp;"x","0x1x2x3x4x5x6x7x8x9x"))),IF(COUNTIFS(必要枠!$A$8:$A$38,B83)=1,INDEX(必要枠!$B$8:$B$38,MATCH(B83,必要枠!$A$8:$A$38,0)),NA()),NA()))</f>
        <v/>
      </c>
      <c r="E83" s="12" t="str">
        <f aca="false">IF(COUNTA(A83:C83)=0,"",IF(AND(ISTEXT(B83),LEN(B83)=8,EXACT(LEFT(B83,4),"REQ-"),ISNUMBER(FIND(MID(B83,5,1)&amp;"x","0x1x2x3x4x5x6x7x8x9x")),ISNUMBER(FIND(MID(B83,6,1)&amp;"x","0x1x2x3x4x5x6x7x8x9x")),ISNUMBER(FIND(MID(B83,7,1)&amp;"x","0x1x2x3x4x5x6x7x8x9x")),ISNUMBER(FIND(MID(B83,8,1)&amp;"x","0x1x2x3x4x5x6x7x8x9x"))),IF(COUNTIFS(必要枠!$A$8:$A$38,B83)=1,INDEX(必要枠!$C$8:$C$38,MATCH(B83,必要枠!$A$8:$A$38,0)),NA()),NA()))</f>
        <v/>
      </c>
      <c r="F83" s="1" t="str">
        <f aca="false">IF(G83="","",IF(H83&lt;&gt;0,NA(),ROUND((E83-D83)*1440,0)))</f>
        <v/>
      </c>
      <c r="G83" s="1" t="str">
        <f aca="false">IF(COUNTA(A83:C83)=0,"",IF(NOT(AND(ISTEXT(A83),LEN(A83)=8,EXACT(LEFT(A83,4),"ASG-"),ISNUMBER(FIND(MID(A83,5,1)&amp;"x","0x1x2x3x4x5x6x7x8x9x")),ISNUMBER(FIND(MID(A83,6,1)&amp;"x","0x1x2x3x4x5x6x7x8x9x")),ISNUMBER(FIND(MID(A83,7,1)&amp;"x","0x1x2x3x4x5x6x7x8x9x")),ISNUMBER(FIND(MID(A83,8,1)&amp;"x","0x1x2x3x4x5x6x7x8x9x")))),"IDはASG-と半角数字4桁",IF(COUNTIFS($A$8:$A$107,A83)&gt;1,"割当IDが重複",IF(NOT(AND(ISTEXT(B83),LEN(B83)=8,EXACT(LEFT(B83,4),"REQ-"),ISNUMBER(FIND(MID(B83,5,1)&amp;"x","0x1x2x3x4x5x6x7x8x9x")),ISNUMBER(FIND(MID(B83,6,1)&amp;"x","0x1x2x3x4x5x6x7x8x9x")),ISNUMBER(FIND(MID(B83,7,1)&amp;"x","0x1x2x3x4x5x6x7x8x9x")),ISNUMBER(FIND(MID(B83,8,1)&amp;"x","0x1x2x3x4x5x6x7x8x9x")))),"必要枠IDの形式を確認",IF(COUNTIFS(必要枠!$A$8:$A$38,B83)&lt;&gt;1,"必要枠IDが不明・重複",IF(NOT(AND(ISTEXT(C83),LEN(C83)=8,EXACT(LEFT(C83,4),"STF-"),ISNUMBER(FIND(MID(C83,5,1)&amp;"x","0x1x2x3x4x5x6x7x8x9x")),ISNUMBER(FIND(MID(C83,6,1)&amp;"x","0x1x2x3x4x5x6x7x8x9x")),ISNUMBER(FIND(MID(C83,7,1)&amp;"x","0x1x2x3x4x5x6x7x8x9x")),ISNUMBER(FIND(MID(C83,8,1)&amp;"x","0x1x2x3x4x5x6x7x8x9x")))),"担当IDの形式を確認",IF(COUNTIFS($K$8:$K$27,C83)&lt;&gt;1,"担当IDが未登録・重複","確認済み")))))))</f>
        <v/>
      </c>
      <c r="H83" s="1" t="str">
        <f aca="false">IF(G83="","",IF(G83="確認済み",0,1))</f>
        <v/>
      </c>
      <c r="I83" s="1" t="str">
        <f aca="false">IF(G83="","",IF(H83&lt;&gt;0,0,IF(AND(ISNUMBER(D83),ISNUMBER(E83),ISNUMBER(F83),D83=INDEX(必要枠!$B$8:$B$38,MATCH(B83,必要枠!$A$8:$A$38,0)),E83=INDEX(必要枠!$C$8:$C$38,MATCH(B83,必要枠!$A$8:$A$38,0)),F83=ROUND((E83-D83)*1440,0),COUNTIFS($C$8:$C$107,C83,$D$8:$D$107,"&lt;"&amp;E83,$E$8:$E$107,"&gt;"&amp;D83)=1),0,1)))</f>
        <v/>
      </c>
      <c r="J83" s="1"/>
      <c r="K83" s="1"/>
      <c r="L83" s="1"/>
      <c r="M83" s="1"/>
    </row>
    <row r="84" customFormat="false" ht="32" hidden="false" customHeight="true" outlineLevel="0" collapsed="false">
      <c r="A84" s="9"/>
      <c r="B84" s="9"/>
      <c r="C84" s="9"/>
      <c r="D84" s="12" t="str">
        <f aca="false">IF(COUNTA(A84:C84)=0,"",IF(AND(ISTEXT(B84),LEN(B84)=8,EXACT(LEFT(B84,4),"REQ-"),ISNUMBER(FIND(MID(B84,5,1)&amp;"x","0x1x2x3x4x5x6x7x8x9x")),ISNUMBER(FIND(MID(B84,6,1)&amp;"x","0x1x2x3x4x5x6x7x8x9x")),ISNUMBER(FIND(MID(B84,7,1)&amp;"x","0x1x2x3x4x5x6x7x8x9x")),ISNUMBER(FIND(MID(B84,8,1)&amp;"x","0x1x2x3x4x5x6x7x8x9x"))),IF(COUNTIFS(必要枠!$A$8:$A$38,B84)=1,INDEX(必要枠!$B$8:$B$38,MATCH(B84,必要枠!$A$8:$A$38,0)),NA()),NA()))</f>
        <v/>
      </c>
      <c r="E84" s="12" t="str">
        <f aca="false">IF(COUNTA(A84:C84)=0,"",IF(AND(ISTEXT(B84),LEN(B84)=8,EXACT(LEFT(B84,4),"REQ-"),ISNUMBER(FIND(MID(B84,5,1)&amp;"x","0x1x2x3x4x5x6x7x8x9x")),ISNUMBER(FIND(MID(B84,6,1)&amp;"x","0x1x2x3x4x5x6x7x8x9x")),ISNUMBER(FIND(MID(B84,7,1)&amp;"x","0x1x2x3x4x5x6x7x8x9x")),ISNUMBER(FIND(MID(B84,8,1)&amp;"x","0x1x2x3x4x5x6x7x8x9x"))),IF(COUNTIFS(必要枠!$A$8:$A$38,B84)=1,INDEX(必要枠!$C$8:$C$38,MATCH(B84,必要枠!$A$8:$A$38,0)),NA()),NA()))</f>
        <v/>
      </c>
      <c r="F84" s="1" t="str">
        <f aca="false">IF(G84="","",IF(H84&lt;&gt;0,NA(),ROUND((E84-D84)*1440,0)))</f>
        <v/>
      </c>
      <c r="G84" s="1" t="str">
        <f aca="false">IF(COUNTA(A84:C84)=0,"",IF(NOT(AND(ISTEXT(A84),LEN(A84)=8,EXACT(LEFT(A84,4),"ASG-"),ISNUMBER(FIND(MID(A84,5,1)&amp;"x","0x1x2x3x4x5x6x7x8x9x")),ISNUMBER(FIND(MID(A84,6,1)&amp;"x","0x1x2x3x4x5x6x7x8x9x")),ISNUMBER(FIND(MID(A84,7,1)&amp;"x","0x1x2x3x4x5x6x7x8x9x")),ISNUMBER(FIND(MID(A84,8,1)&amp;"x","0x1x2x3x4x5x6x7x8x9x")))),"IDはASG-と半角数字4桁",IF(COUNTIFS($A$8:$A$107,A84)&gt;1,"割当IDが重複",IF(NOT(AND(ISTEXT(B84),LEN(B84)=8,EXACT(LEFT(B84,4),"REQ-"),ISNUMBER(FIND(MID(B84,5,1)&amp;"x","0x1x2x3x4x5x6x7x8x9x")),ISNUMBER(FIND(MID(B84,6,1)&amp;"x","0x1x2x3x4x5x6x7x8x9x")),ISNUMBER(FIND(MID(B84,7,1)&amp;"x","0x1x2x3x4x5x6x7x8x9x")),ISNUMBER(FIND(MID(B84,8,1)&amp;"x","0x1x2x3x4x5x6x7x8x9x")))),"必要枠IDの形式を確認",IF(COUNTIFS(必要枠!$A$8:$A$38,B84)&lt;&gt;1,"必要枠IDが不明・重複",IF(NOT(AND(ISTEXT(C84),LEN(C84)=8,EXACT(LEFT(C84,4),"STF-"),ISNUMBER(FIND(MID(C84,5,1)&amp;"x","0x1x2x3x4x5x6x7x8x9x")),ISNUMBER(FIND(MID(C84,6,1)&amp;"x","0x1x2x3x4x5x6x7x8x9x")),ISNUMBER(FIND(MID(C84,7,1)&amp;"x","0x1x2x3x4x5x6x7x8x9x")),ISNUMBER(FIND(MID(C84,8,1)&amp;"x","0x1x2x3x4x5x6x7x8x9x")))),"担当IDの形式を確認",IF(COUNTIFS($K$8:$K$27,C84)&lt;&gt;1,"担当IDが未登録・重複","確認済み")))))))</f>
        <v/>
      </c>
      <c r="H84" s="1" t="str">
        <f aca="false">IF(G84="","",IF(G84="確認済み",0,1))</f>
        <v/>
      </c>
      <c r="I84" s="1" t="str">
        <f aca="false">IF(G84="","",IF(H84&lt;&gt;0,0,IF(AND(ISNUMBER(D84),ISNUMBER(E84),ISNUMBER(F84),D84=INDEX(必要枠!$B$8:$B$38,MATCH(B84,必要枠!$A$8:$A$38,0)),E84=INDEX(必要枠!$C$8:$C$38,MATCH(B84,必要枠!$A$8:$A$38,0)),F84=ROUND((E84-D84)*1440,0),COUNTIFS($C$8:$C$107,C84,$D$8:$D$107,"&lt;"&amp;E84,$E$8:$E$107,"&gt;"&amp;D84)=1),0,1)))</f>
        <v/>
      </c>
      <c r="J84" s="1"/>
      <c r="K84" s="1"/>
      <c r="L84" s="1"/>
      <c r="M84" s="1"/>
    </row>
    <row r="85" customFormat="false" ht="32" hidden="false" customHeight="true" outlineLevel="0" collapsed="false">
      <c r="A85" s="9"/>
      <c r="B85" s="9"/>
      <c r="C85" s="9"/>
      <c r="D85" s="12" t="str">
        <f aca="false">IF(COUNTA(A85:C85)=0,"",IF(AND(ISTEXT(B85),LEN(B85)=8,EXACT(LEFT(B85,4),"REQ-"),ISNUMBER(FIND(MID(B85,5,1)&amp;"x","0x1x2x3x4x5x6x7x8x9x")),ISNUMBER(FIND(MID(B85,6,1)&amp;"x","0x1x2x3x4x5x6x7x8x9x")),ISNUMBER(FIND(MID(B85,7,1)&amp;"x","0x1x2x3x4x5x6x7x8x9x")),ISNUMBER(FIND(MID(B85,8,1)&amp;"x","0x1x2x3x4x5x6x7x8x9x"))),IF(COUNTIFS(必要枠!$A$8:$A$38,B85)=1,INDEX(必要枠!$B$8:$B$38,MATCH(B85,必要枠!$A$8:$A$38,0)),NA()),NA()))</f>
        <v/>
      </c>
      <c r="E85" s="12" t="str">
        <f aca="false">IF(COUNTA(A85:C85)=0,"",IF(AND(ISTEXT(B85),LEN(B85)=8,EXACT(LEFT(B85,4),"REQ-"),ISNUMBER(FIND(MID(B85,5,1)&amp;"x","0x1x2x3x4x5x6x7x8x9x")),ISNUMBER(FIND(MID(B85,6,1)&amp;"x","0x1x2x3x4x5x6x7x8x9x")),ISNUMBER(FIND(MID(B85,7,1)&amp;"x","0x1x2x3x4x5x6x7x8x9x")),ISNUMBER(FIND(MID(B85,8,1)&amp;"x","0x1x2x3x4x5x6x7x8x9x"))),IF(COUNTIFS(必要枠!$A$8:$A$38,B85)=1,INDEX(必要枠!$C$8:$C$38,MATCH(B85,必要枠!$A$8:$A$38,0)),NA()),NA()))</f>
        <v/>
      </c>
      <c r="F85" s="1" t="str">
        <f aca="false">IF(G85="","",IF(H85&lt;&gt;0,NA(),ROUND((E85-D85)*1440,0)))</f>
        <v/>
      </c>
      <c r="G85" s="1" t="str">
        <f aca="false">IF(COUNTA(A85:C85)=0,"",IF(NOT(AND(ISTEXT(A85),LEN(A85)=8,EXACT(LEFT(A85,4),"ASG-"),ISNUMBER(FIND(MID(A85,5,1)&amp;"x","0x1x2x3x4x5x6x7x8x9x")),ISNUMBER(FIND(MID(A85,6,1)&amp;"x","0x1x2x3x4x5x6x7x8x9x")),ISNUMBER(FIND(MID(A85,7,1)&amp;"x","0x1x2x3x4x5x6x7x8x9x")),ISNUMBER(FIND(MID(A85,8,1)&amp;"x","0x1x2x3x4x5x6x7x8x9x")))),"IDはASG-と半角数字4桁",IF(COUNTIFS($A$8:$A$107,A85)&gt;1,"割当IDが重複",IF(NOT(AND(ISTEXT(B85),LEN(B85)=8,EXACT(LEFT(B85,4),"REQ-"),ISNUMBER(FIND(MID(B85,5,1)&amp;"x","0x1x2x3x4x5x6x7x8x9x")),ISNUMBER(FIND(MID(B85,6,1)&amp;"x","0x1x2x3x4x5x6x7x8x9x")),ISNUMBER(FIND(MID(B85,7,1)&amp;"x","0x1x2x3x4x5x6x7x8x9x")),ISNUMBER(FIND(MID(B85,8,1)&amp;"x","0x1x2x3x4x5x6x7x8x9x")))),"必要枠IDの形式を確認",IF(COUNTIFS(必要枠!$A$8:$A$38,B85)&lt;&gt;1,"必要枠IDが不明・重複",IF(NOT(AND(ISTEXT(C85),LEN(C85)=8,EXACT(LEFT(C85,4),"STF-"),ISNUMBER(FIND(MID(C85,5,1)&amp;"x","0x1x2x3x4x5x6x7x8x9x")),ISNUMBER(FIND(MID(C85,6,1)&amp;"x","0x1x2x3x4x5x6x7x8x9x")),ISNUMBER(FIND(MID(C85,7,1)&amp;"x","0x1x2x3x4x5x6x7x8x9x")),ISNUMBER(FIND(MID(C85,8,1)&amp;"x","0x1x2x3x4x5x6x7x8x9x")))),"担当IDの形式を確認",IF(COUNTIFS($K$8:$K$27,C85)&lt;&gt;1,"担当IDが未登録・重複","確認済み")))))))</f>
        <v/>
      </c>
      <c r="H85" s="1" t="str">
        <f aca="false">IF(G85="","",IF(G85="確認済み",0,1))</f>
        <v/>
      </c>
      <c r="I85" s="1" t="str">
        <f aca="false">IF(G85="","",IF(H85&lt;&gt;0,0,IF(AND(ISNUMBER(D85),ISNUMBER(E85),ISNUMBER(F85),D85=INDEX(必要枠!$B$8:$B$38,MATCH(B85,必要枠!$A$8:$A$38,0)),E85=INDEX(必要枠!$C$8:$C$38,MATCH(B85,必要枠!$A$8:$A$38,0)),F85=ROUND((E85-D85)*1440,0),COUNTIFS($C$8:$C$107,C85,$D$8:$D$107,"&lt;"&amp;E85,$E$8:$E$107,"&gt;"&amp;D85)=1),0,1)))</f>
        <v/>
      </c>
      <c r="J85" s="1"/>
      <c r="K85" s="1"/>
      <c r="L85" s="1"/>
      <c r="M85" s="1"/>
    </row>
    <row r="86" customFormat="false" ht="32" hidden="false" customHeight="true" outlineLevel="0" collapsed="false">
      <c r="A86" s="9"/>
      <c r="B86" s="9"/>
      <c r="C86" s="9"/>
      <c r="D86" s="12" t="str">
        <f aca="false">IF(COUNTA(A86:C86)=0,"",IF(AND(ISTEXT(B86),LEN(B86)=8,EXACT(LEFT(B86,4),"REQ-"),ISNUMBER(FIND(MID(B86,5,1)&amp;"x","0x1x2x3x4x5x6x7x8x9x")),ISNUMBER(FIND(MID(B86,6,1)&amp;"x","0x1x2x3x4x5x6x7x8x9x")),ISNUMBER(FIND(MID(B86,7,1)&amp;"x","0x1x2x3x4x5x6x7x8x9x")),ISNUMBER(FIND(MID(B86,8,1)&amp;"x","0x1x2x3x4x5x6x7x8x9x"))),IF(COUNTIFS(必要枠!$A$8:$A$38,B86)=1,INDEX(必要枠!$B$8:$B$38,MATCH(B86,必要枠!$A$8:$A$38,0)),NA()),NA()))</f>
        <v/>
      </c>
      <c r="E86" s="12" t="str">
        <f aca="false">IF(COUNTA(A86:C86)=0,"",IF(AND(ISTEXT(B86),LEN(B86)=8,EXACT(LEFT(B86,4),"REQ-"),ISNUMBER(FIND(MID(B86,5,1)&amp;"x","0x1x2x3x4x5x6x7x8x9x")),ISNUMBER(FIND(MID(B86,6,1)&amp;"x","0x1x2x3x4x5x6x7x8x9x")),ISNUMBER(FIND(MID(B86,7,1)&amp;"x","0x1x2x3x4x5x6x7x8x9x")),ISNUMBER(FIND(MID(B86,8,1)&amp;"x","0x1x2x3x4x5x6x7x8x9x"))),IF(COUNTIFS(必要枠!$A$8:$A$38,B86)=1,INDEX(必要枠!$C$8:$C$38,MATCH(B86,必要枠!$A$8:$A$38,0)),NA()),NA()))</f>
        <v/>
      </c>
      <c r="F86" s="1" t="str">
        <f aca="false">IF(G86="","",IF(H86&lt;&gt;0,NA(),ROUND((E86-D86)*1440,0)))</f>
        <v/>
      </c>
      <c r="G86" s="1" t="str">
        <f aca="false">IF(COUNTA(A86:C86)=0,"",IF(NOT(AND(ISTEXT(A86),LEN(A86)=8,EXACT(LEFT(A86,4),"ASG-"),ISNUMBER(FIND(MID(A86,5,1)&amp;"x","0x1x2x3x4x5x6x7x8x9x")),ISNUMBER(FIND(MID(A86,6,1)&amp;"x","0x1x2x3x4x5x6x7x8x9x")),ISNUMBER(FIND(MID(A86,7,1)&amp;"x","0x1x2x3x4x5x6x7x8x9x")),ISNUMBER(FIND(MID(A86,8,1)&amp;"x","0x1x2x3x4x5x6x7x8x9x")))),"IDはASG-と半角数字4桁",IF(COUNTIFS($A$8:$A$107,A86)&gt;1,"割当IDが重複",IF(NOT(AND(ISTEXT(B86),LEN(B86)=8,EXACT(LEFT(B86,4),"REQ-"),ISNUMBER(FIND(MID(B86,5,1)&amp;"x","0x1x2x3x4x5x6x7x8x9x")),ISNUMBER(FIND(MID(B86,6,1)&amp;"x","0x1x2x3x4x5x6x7x8x9x")),ISNUMBER(FIND(MID(B86,7,1)&amp;"x","0x1x2x3x4x5x6x7x8x9x")),ISNUMBER(FIND(MID(B86,8,1)&amp;"x","0x1x2x3x4x5x6x7x8x9x")))),"必要枠IDの形式を確認",IF(COUNTIFS(必要枠!$A$8:$A$38,B86)&lt;&gt;1,"必要枠IDが不明・重複",IF(NOT(AND(ISTEXT(C86),LEN(C86)=8,EXACT(LEFT(C86,4),"STF-"),ISNUMBER(FIND(MID(C86,5,1)&amp;"x","0x1x2x3x4x5x6x7x8x9x")),ISNUMBER(FIND(MID(C86,6,1)&amp;"x","0x1x2x3x4x5x6x7x8x9x")),ISNUMBER(FIND(MID(C86,7,1)&amp;"x","0x1x2x3x4x5x6x7x8x9x")),ISNUMBER(FIND(MID(C86,8,1)&amp;"x","0x1x2x3x4x5x6x7x8x9x")))),"担当IDの形式を確認",IF(COUNTIFS($K$8:$K$27,C86)&lt;&gt;1,"担当IDが未登録・重複","確認済み")))))))</f>
        <v/>
      </c>
      <c r="H86" s="1" t="str">
        <f aca="false">IF(G86="","",IF(G86="確認済み",0,1))</f>
        <v/>
      </c>
      <c r="I86" s="1" t="str">
        <f aca="false">IF(G86="","",IF(H86&lt;&gt;0,0,IF(AND(ISNUMBER(D86),ISNUMBER(E86),ISNUMBER(F86),D86=INDEX(必要枠!$B$8:$B$38,MATCH(B86,必要枠!$A$8:$A$38,0)),E86=INDEX(必要枠!$C$8:$C$38,MATCH(B86,必要枠!$A$8:$A$38,0)),F86=ROUND((E86-D86)*1440,0),COUNTIFS($C$8:$C$107,C86,$D$8:$D$107,"&lt;"&amp;E86,$E$8:$E$107,"&gt;"&amp;D86)=1),0,1)))</f>
        <v/>
      </c>
      <c r="J86" s="1"/>
      <c r="K86" s="1"/>
      <c r="L86" s="1"/>
      <c r="M86" s="1"/>
    </row>
    <row r="87" customFormat="false" ht="32" hidden="false" customHeight="true" outlineLevel="0" collapsed="false">
      <c r="A87" s="9"/>
      <c r="B87" s="9"/>
      <c r="C87" s="9"/>
      <c r="D87" s="12" t="str">
        <f aca="false">IF(COUNTA(A87:C87)=0,"",IF(AND(ISTEXT(B87),LEN(B87)=8,EXACT(LEFT(B87,4),"REQ-"),ISNUMBER(FIND(MID(B87,5,1)&amp;"x","0x1x2x3x4x5x6x7x8x9x")),ISNUMBER(FIND(MID(B87,6,1)&amp;"x","0x1x2x3x4x5x6x7x8x9x")),ISNUMBER(FIND(MID(B87,7,1)&amp;"x","0x1x2x3x4x5x6x7x8x9x")),ISNUMBER(FIND(MID(B87,8,1)&amp;"x","0x1x2x3x4x5x6x7x8x9x"))),IF(COUNTIFS(必要枠!$A$8:$A$38,B87)=1,INDEX(必要枠!$B$8:$B$38,MATCH(B87,必要枠!$A$8:$A$38,0)),NA()),NA()))</f>
        <v/>
      </c>
      <c r="E87" s="12" t="str">
        <f aca="false">IF(COUNTA(A87:C87)=0,"",IF(AND(ISTEXT(B87),LEN(B87)=8,EXACT(LEFT(B87,4),"REQ-"),ISNUMBER(FIND(MID(B87,5,1)&amp;"x","0x1x2x3x4x5x6x7x8x9x")),ISNUMBER(FIND(MID(B87,6,1)&amp;"x","0x1x2x3x4x5x6x7x8x9x")),ISNUMBER(FIND(MID(B87,7,1)&amp;"x","0x1x2x3x4x5x6x7x8x9x")),ISNUMBER(FIND(MID(B87,8,1)&amp;"x","0x1x2x3x4x5x6x7x8x9x"))),IF(COUNTIFS(必要枠!$A$8:$A$38,B87)=1,INDEX(必要枠!$C$8:$C$38,MATCH(B87,必要枠!$A$8:$A$38,0)),NA()),NA()))</f>
        <v/>
      </c>
      <c r="F87" s="1" t="str">
        <f aca="false">IF(G87="","",IF(H87&lt;&gt;0,NA(),ROUND((E87-D87)*1440,0)))</f>
        <v/>
      </c>
      <c r="G87" s="1" t="str">
        <f aca="false">IF(COUNTA(A87:C87)=0,"",IF(NOT(AND(ISTEXT(A87),LEN(A87)=8,EXACT(LEFT(A87,4),"ASG-"),ISNUMBER(FIND(MID(A87,5,1)&amp;"x","0x1x2x3x4x5x6x7x8x9x")),ISNUMBER(FIND(MID(A87,6,1)&amp;"x","0x1x2x3x4x5x6x7x8x9x")),ISNUMBER(FIND(MID(A87,7,1)&amp;"x","0x1x2x3x4x5x6x7x8x9x")),ISNUMBER(FIND(MID(A87,8,1)&amp;"x","0x1x2x3x4x5x6x7x8x9x")))),"IDはASG-と半角数字4桁",IF(COUNTIFS($A$8:$A$107,A87)&gt;1,"割当IDが重複",IF(NOT(AND(ISTEXT(B87),LEN(B87)=8,EXACT(LEFT(B87,4),"REQ-"),ISNUMBER(FIND(MID(B87,5,1)&amp;"x","0x1x2x3x4x5x6x7x8x9x")),ISNUMBER(FIND(MID(B87,6,1)&amp;"x","0x1x2x3x4x5x6x7x8x9x")),ISNUMBER(FIND(MID(B87,7,1)&amp;"x","0x1x2x3x4x5x6x7x8x9x")),ISNUMBER(FIND(MID(B87,8,1)&amp;"x","0x1x2x3x4x5x6x7x8x9x")))),"必要枠IDの形式を確認",IF(COUNTIFS(必要枠!$A$8:$A$38,B87)&lt;&gt;1,"必要枠IDが不明・重複",IF(NOT(AND(ISTEXT(C87),LEN(C87)=8,EXACT(LEFT(C87,4),"STF-"),ISNUMBER(FIND(MID(C87,5,1)&amp;"x","0x1x2x3x4x5x6x7x8x9x")),ISNUMBER(FIND(MID(C87,6,1)&amp;"x","0x1x2x3x4x5x6x7x8x9x")),ISNUMBER(FIND(MID(C87,7,1)&amp;"x","0x1x2x3x4x5x6x7x8x9x")),ISNUMBER(FIND(MID(C87,8,1)&amp;"x","0x1x2x3x4x5x6x7x8x9x")))),"担当IDの形式を確認",IF(COUNTIFS($K$8:$K$27,C87)&lt;&gt;1,"担当IDが未登録・重複","確認済み")))))))</f>
        <v/>
      </c>
      <c r="H87" s="1" t="str">
        <f aca="false">IF(G87="","",IF(G87="確認済み",0,1))</f>
        <v/>
      </c>
      <c r="I87" s="1" t="str">
        <f aca="false">IF(G87="","",IF(H87&lt;&gt;0,0,IF(AND(ISNUMBER(D87),ISNUMBER(E87),ISNUMBER(F87),D87=INDEX(必要枠!$B$8:$B$38,MATCH(B87,必要枠!$A$8:$A$38,0)),E87=INDEX(必要枠!$C$8:$C$38,MATCH(B87,必要枠!$A$8:$A$38,0)),F87=ROUND((E87-D87)*1440,0),COUNTIFS($C$8:$C$107,C87,$D$8:$D$107,"&lt;"&amp;E87,$E$8:$E$107,"&gt;"&amp;D87)=1),0,1)))</f>
        <v/>
      </c>
      <c r="J87" s="1"/>
      <c r="K87" s="1"/>
      <c r="L87" s="1"/>
      <c r="M87" s="1"/>
    </row>
    <row r="88" customFormat="false" ht="32" hidden="false" customHeight="true" outlineLevel="0" collapsed="false">
      <c r="A88" s="9"/>
      <c r="B88" s="9"/>
      <c r="C88" s="9"/>
      <c r="D88" s="12" t="str">
        <f aca="false">IF(COUNTA(A88:C88)=0,"",IF(AND(ISTEXT(B88),LEN(B88)=8,EXACT(LEFT(B88,4),"REQ-"),ISNUMBER(FIND(MID(B88,5,1)&amp;"x","0x1x2x3x4x5x6x7x8x9x")),ISNUMBER(FIND(MID(B88,6,1)&amp;"x","0x1x2x3x4x5x6x7x8x9x")),ISNUMBER(FIND(MID(B88,7,1)&amp;"x","0x1x2x3x4x5x6x7x8x9x")),ISNUMBER(FIND(MID(B88,8,1)&amp;"x","0x1x2x3x4x5x6x7x8x9x"))),IF(COUNTIFS(必要枠!$A$8:$A$38,B88)=1,INDEX(必要枠!$B$8:$B$38,MATCH(B88,必要枠!$A$8:$A$38,0)),NA()),NA()))</f>
        <v/>
      </c>
      <c r="E88" s="12" t="str">
        <f aca="false">IF(COUNTA(A88:C88)=0,"",IF(AND(ISTEXT(B88),LEN(B88)=8,EXACT(LEFT(B88,4),"REQ-"),ISNUMBER(FIND(MID(B88,5,1)&amp;"x","0x1x2x3x4x5x6x7x8x9x")),ISNUMBER(FIND(MID(B88,6,1)&amp;"x","0x1x2x3x4x5x6x7x8x9x")),ISNUMBER(FIND(MID(B88,7,1)&amp;"x","0x1x2x3x4x5x6x7x8x9x")),ISNUMBER(FIND(MID(B88,8,1)&amp;"x","0x1x2x3x4x5x6x7x8x9x"))),IF(COUNTIFS(必要枠!$A$8:$A$38,B88)=1,INDEX(必要枠!$C$8:$C$38,MATCH(B88,必要枠!$A$8:$A$38,0)),NA()),NA()))</f>
        <v/>
      </c>
      <c r="F88" s="1" t="str">
        <f aca="false">IF(G88="","",IF(H88&lt;&gt;0,NA(),ROUND((E88-D88)*1440,0)))</f>
        <v/>
      </c>
      <c r="G88" s="1" t="str">
        <f aca="false">IF(COUNTA(A88:C88)=0,"",IF(NOT(AND(ISTEXT(A88),LEN(A88)=8,EXACT(LEFT(A88,4),"ASG-"),ISNUMBER(FIND(MID(A88,5,1)&amp;"x","0x1x2x3x4x5x6x7x8x9x")),ISNUMBER(FIND(MID(A88,6,1)&amp;"x","0x1x2x3x4x5x6x7x8x9x")),ISNUMBER(FIND(MID(A88,7,1)&amp;"x","0x1x2x3x4x5x6x7x8x9x")),ISNUMBER(FIND(MID(A88,8,1)&amp;"x","0x1x2x3x4x5x6x7x8x9x")))),"IDはASG-と半角数字4桁",IF(COUNTIFS($A$8:$A$107,A88)&gt;1,"割当IDが重複",IF(NOT(AND(ISTEXT(B88),LEN(B88)=8,EXACT(LEFT(B88,4),"REQ-"),ISNUMBER(FIND(MID(B88,5,1)&amp;"x","0x1x2x3x4x5x6x7x8x9x")),ISNUMBER(FIND(MID(B88,6,1)&amp;"x","0x1x2x3x4x5x6x7x8x9x")),ISNUMBER(FIND(MID(B88,7,1)&amp;"x","0x1x2x3x4x5x6x7x8x9x")),ISNUMBER(FIND(MID(B88,8,1)&amp;"x","0x1x2x3x4x5x6x7x8x9x")))),"必要枠IDの形式を確認",IF(COUNTIFS(必要枠!$A$8:$A$38,B88)&lt;&gt;1,"必要枠IDが不明・重複",IF(NOT(AND(ISTEXT(C88),LEN(C88)=8,EXACT(LEFT(C88,4),"STF-"),ISNUMBER(FIND(MID(C88,5,1)&amp;"x","0x1x2x3x4x5x6x7x8x9x")),ISNUMBER(FIND(MID(C88,6,1)&amp;"x","0x1x2x3x4x5x6x7x8x9x")),ISNUMBER(FIND(MID(C88,7,1)&amp;"x","0x1x2x3x4x5x6x7x8x9x")),ISNUMBER(FIND(MID(C88,8,1)&amp;"x","0x1x2x3x4x5x6x7x8x9x")))),"担当IDの形式を確認",IF(COUNTIFS($K$8:$K$27,C88)&lt;&gt;1,"担当IDが未登録・重複","確認済み")))))))</f>
        <v/>
      </c>
      <c r="H88" s="1" t="str">
        <f aca="false">IF(G88="","",IF(G88="確認済み",0,1))</f>
        <v/>
      </c>
      <c r="I88" s="1" t="str">
        <f aca="false">IF(G88="","",IF(H88&lt;&gt;0,0,IF(AND(ISNUMBER(D88),ISNUMBER(E88),ISNUMBER(F88),D88=INDEX(必要枠!$B$8:$B$38,MATCH(B88,必要枠!$A$8:$A$38,0)),E88=INDEX(必要枠!$C$8:$C$38,MATCH(B88,必要枠!$A$8:$A$38,0)),F88=ROUND((E88-D88)*1440,0),COUNTIFS($C$8:$C$107,C88,$D$8:$D$107,"&lt;"&amp;E88,$E$8:$E$107,"&gt;"&amp;D88)=1),0,1)))</f>
        <v/>
      </c>
      <c r="J88" s="1"/>
      <c r="K88" s="1"/>
      <c r="L88" s="1"/>
      <c r="M88" s="1"/>
    </row>
    <row r="89" customFormat="false" ht="32" hidden="false" customHeight="true" outlineLevel="0" collapsed="false">
      <c r="A89" s="9"/>
      <c r="B89" s="9"/>
      <c r="C89" s="9"/>
      <c r="D89" s="12" t="str">
        <f aca="false">IF(COUNTA(A89:C89)=0,"",IF(AND(ISTEXT(B89),LEN(B89)=8,EXACT(LEFT(B89,4),"REQ-"),ISNUMBER(FIND(MID(B89,5,1)&amp;"x","0x1x2x3x4x5x6x7x8x9x")),ISNUMBER(FIND(MID(B89,6,1)&amp;"x","0x1x2x3x4x5x6x7x8x9x")),ISNUMBER(FIND(MID(B89,7,1)&amp;"x","0x1x2x3x4x5x6x7x8x9x")),ISNUMBER(FIND(MID(B89,8,1)&amp;"x","0x1x2x3x4x5x6x7x8x9x"))),IF(COUNTIFS(必要枠!$A$8:$A$38,B89)=1,INDEX(必要枠!$B$8:$B$38,MATCH(B89,必要枠!$A$8:$A$38,0)),NA()),NA()))</f>
        <v/>
      </c>
      <c r="E89" s="12" t="str">
        <f aca="false">IF(COUNTA(A89:C89)=0,"",IF(AND(ISTEXT(B89),LEN(B89)=8,EXACT(LEFT(B89,4),"REQ-"),ISNUMBER(FIND(MID(B89,5,1)&amp;"x","0x1x2x3x4x5x6x7x8x9x")),ISNUMBER(FIND(MID(B89,6,1)&amp;"x","0x1x2x3x4x5x6x7x8x9x")),ISNUMBER(FIND(MID(B89,7,1)&amp;"x","0x1x2x3x4x5x6x7x8x9x")),ISNUMBER(FIND(MID(B89,8,1)&amp;"x","0x1x2x3x4x5x6x7x8x9x"))),IF(COUNTIFS(必要枠!$A$8:$A$38,B89)=1,INDEX(必要枠!$C$8:$C$38,MATCH(B89,必要枠!$A$8:$A$38,0)),NA()),NA()))</f>
        <v/>
      </c>
      <c r="F89" s="1" t="str">
        <f aca="false">IF(G89="","",IF(H89&lt;&gt;0,NA(),ROUND((E89-D89)*1440,0)))</f>
        <v/>
      </c>
      <c r="G89" s="1" t="str">
        <f aca="false">IF(COUNTA(A89:C89)=0,"",IF(NOT(AND(ISTEXT(A89),LEN(A89)=8,EXACT(LEFT(A89,4),"ASG-"),ISNUMBER(FIND(MID(A89,5,1)&amp;"x","0x1x2x3x4x5x6x7x8x9x")),ISNUMBER(FIND(MID(A89,6,1)&amp;"x","0x1x2x3x4x5x6x7x8x9x")),ISNUMBER(FIND(MID(A89,7,1)&amp;"x","0x1x2x3x4x5x6x7x8x9x")),ISNUMBER(FIND(MID(A89,8,1)&amp;"x","0x1x2x3x4x5x6x7x8x9x")))),"IDはASG-と半角数字4桁",IF(COUNTIFS($A$8:$A$107,A89)&gt;1,"割当IDが重複",IF(NOT(AND(ISTEXT(B89),LEN(B89)=8,EXACT(LEFT(B89,4),"REQ-"),ISNUMBER(FIND(MID(B89,5,1)&amp;"x","0x1x2x3x4x5x6x7x8x9x")),ISNUMBER(FIND(MID(B89,6,1)&amp;"x","0x1x2x3x4x5x6x7x8x9x")),ISNUMBER(FIND(MID(B89,7,1)&amp;"x","0x1x2x3x4x5x6x7x8x9x")),ISNUMBER(FIND(MID(B89,8,1)&amp;"x","0x1x2x3x4x5x6x7x8x9x")))),"必要枠IDの形式を確認",IF(COUNTIFS(必要枠!$A$8:$A$38,B89)&lt;&gt;1,"必要枠IDが不明・重複",IF(NOT(AND(ISTEXT(C89),LEN(C89)=8,EXACT(LEFT(C89,4),"STF-"),ISNUMBER(FIND(MID(C89,5,1)&amp;"x","0x1x2x3x4x5x6x7x8x9x")),ISNUMBER(FIND(MID(C89,6,1)&amp;"x","0x1x2x3x4x5x6x7x8x9x")),ISNUMBER(FIND(MID(C89,7,1)&amp;"x","0x1x2x3x4x5x6x7x8x9x")),ISNUMBER(FIND(MID(C89,8,1)&amp;"x","0x1x2x3x4x5x6x7x8x9x")))),"担当IDの形式を確認",IF(COUNTIFS($K$8:$K$27,C89)&lt;&gt;1,"担当IDが未登録・重複","確認済み")))))))</f>
        <v/>
      </c>
      <c r="H89" s="1" t="str">
        <f aca="false">IF(G89="","",IF(G89="確認済み",0,1))</f>
        <v/>
      </c>
      <c r="I89" s="1" t="str">
        <f aca="false">IF(G89="","",IF(H89&lt;&gt;0,0,IF(AND(ISNUMBER(D89),ISNUMBER(E89),ISNUMBER(F89),D89=INDEX(必要枠!$B$8:$B$38,MATCH(B89,必要枠!$A$8:$A$38,0)),E89=INDEX(必要枠!$C$8:$C$38,MATCH(B89,必要枠!$A$8:$A$38,0)),F89=ROUND((E89-D89)*1440,0),COUNTIFS($C$8:$C$107,C89,$D$8:$D$107,"&lt;"&amp;E89,$E$8:$E$107,"&gt;"&amp;D89)=1),0,1)))</f>
        <v/>
      </c>
      <c r="J89" s="1"/>
      <c r="K89" s="1"/>
      <c r="L89" s="1"/>
      <c r="M89" s="1"/>
    </row>
    <row r="90" customFormat="false" ht="32" hidden="false" customHeight="true" outlineLevel="0" collapsed="false">
      <c r="A90" s="9"/>
      <c r="B90" s="9"/>
      <c r="C90" s="9"/>
      <c r="D90" s="12" t="str">
        <f aca="false">IF(COUNTA(A90:C90)=0,"",IF(AND(ISTEXT(B90),LEN(B90)=8,EXACT(LEFT(B90,4),"REQ-"),ISNUMBER(FIND(MID(B90,5,1)&amp;"x","0x1x2x3x4x5x6x7x8x9x")),ISNUMBER(FIND(MID(B90,6,1)&amp;"x","0x1x2x3x4x5x6x7x8x9x")),ISNUMBER(FIND(MID(B90,7,1)&amp;"x","0x1x2x3x4x5x6x7x8x9x")),ISNUMBER(FIND(MID(B90,8,1)&amp;"x","0x1x2x3x4x5x6x7x8x9x"))),IF(COUNTIFS(必要枠!$A$8:$A$38,B90)=1,INDEX(必要枠!$B$8:$B$38,MATCH(B90,必要枠!$A$8:$A$38,0)),NA()),NA()))</f>
        <v/>
      </c>
      <c r="E90" s="12" t="str">
        <f aca="false">IF(COUNTA(A90:C90)=0,"",IF(AND(ISTEXT(B90),LEN(B90)=8,EXACT(LEFT(B90,4),"REQ-"),ISNUMBER(FIND(MID(B90,5,1)&amp;"x","0x1x2x3x4x5x6x7x8x9x")),ISNUMBER(FIND(MID(B90,6,1)&amp;"x","0x1x2x3x4x5x6x7x8x9x")),ISNUMBER(FIND(MID(B90,7,1)&amp;"x","0x1x2x3x4x5x6x7x8x9x")),ISNUMBER(FIND(MID(B90,8,1)&amp;"x","0x1x2x3x4x5x6x7x8x9x"))),IF(COUNTIFS(必要枠!$A$8:$A$38,B90)=1,INDEX(必要枠!$C$8:$C$38,MATCH(B90,必要枠!$A$8:$A$38,0)),NA()),NA()))</f>
        <v/>
      </c>
      <c r="F90" s="1" t="str">
        <f aca="false">IF(G90="","",IF(H90&lt;&gt;0,NA(),ROUND((E90-D90)*1440,0)))</f>
        <v/>
      </c>
      <c r="G90" s="1" t="str">
        <f aca="false">IF(COUNTA(A90:C90)=0,"",IF(NOT(AND(ISTEXT(A90),LEN(A90)=8,EXACT(LEFT(A90,4),"ASG-"),ISNUMBER(FIND(MID(A90,5,1)&amp;"x","0x1x2x3x4x5x6x7x8x9x")),ISNUMBER(FIND(MID(A90,6,1)&amp;"x","0x1x2x3x4x5x6x7x8x9x")),ISNUMBER(FIND(MID(A90,7,1)&amp;"x","0x1x2x3x4x5x6x7x8x9x")),ISNUMBER(FIND(MID(A90,8,1)&amp;"x","0x1x2x3x4x5x6x7x8x9x")))),"IDはASG-と半角数字4桁",IF(COUNTIFS($A$8:$A$107,A90)&gt;1,"割当IDが重複",IF(NOT(AND(ISTEXT(B90),LEN(B90)=8,EXACT(LEFT(B90,4),"REQ-"),ISNUMBER(FIND(MID(B90,5,1)&amp;"x","0x1x2x3x4x5x6x7x8x9x")),ISNUMBER(FIND(MID(B90,6,1)&amp;"x","0x1x2x3x4x5x6x7x8x9x")),ISNUMBER(FIND(MID(B90,7,1)&amp;"x","0x1x2x3x4x5x6x7x8x9x")),ISNUMBER(FIND(MID(B90,8,1)&amp;"x","0x1x2x3x4x5x6x7x8x9x")))),"必要枠IDの形式を確認",IF(COUNTIFS(必要枠!$A$8:$A$38,B90)&lt;&gt;1,"必要枠IDが不明・重複",IF(NOT(AND(ISTEXT(C90),LEN(C90)=8,EXACT(LEFT(C90,4),"STF-"),ISNUMBER(FIND(MID(C90,5,1)&amp;"x","0x1x2x3x4x5x6x7x8x9x")),ISNUMBER(FIND(MID(C90,6,1)&amp;"x","0x1x2x3x4x5x6x7x8x9x")),ISNUMBER(FIND(MID(C90,7,1)&amp;"x","0x1x2x3x4x5x6x7x8x9x")),ISNUMBER(FIND(MID(C90,8,1)&amp;"x","0x1x2x3x4x5x6x7x8x9x")))),"担当IDの形式を確認",IF(COUNTIFS($K$8:$K$27,C90)&lt;&gt;1,"担当IDが未登録・重複","確認済み")))))))</f>
        <v/>
      </c>
      <c r="H90" s="1" t="str">
        <f aca="false">IF(G90="","",IF(G90="確認済み",0,1))</f>
        <v/>
      </c>
      <c r="I90" s="1" t="str">
        <f aca="false">IF(G90="","",IF(H90&lt;&gt;0,0,IF(AND(ISNUMBER(D90),ISNUMBER(E90),ISNUMBER(F90),D90=INDEX(必要枠!$B$8:$B$38,MATCH(B90,必要枠!$A$8:$A$38,0)),E90=INDEX(必要枠!$C$8:$C$38,MATCH(B90,必要枠!$A$8:$A$38,0)),F90=ROUND((E90-D90)*1440,0),COUNTIFS($C$8:$C$107,C90,$D$8:$D$107,"&lt;"&amp;E90,$E$8:$E$107,"&gt;"&amp;D90)=1),0,1)))</f>
        <v/>
      </c>
      <c r="J90" s="1"/>
      <c r="K90" s="1"/>
      <c r="L90" s="1"/>
      <c r="M90" s="1"/>
    </row>
    <row r="91" customFormat="false" ht="32" hidden="false" customHeight="true" outlineLevel="0" collapsed="false">
      <c r="A91" s="9"/>
      <c r="B91" s="9"/>
      <c r="C91" s="9"/>
      <c r="D91" s="12" t="str">
        <f aca="false">IF(COUNTA(A91:C91)=0,"",IF(AND(ISTEXT(B91),LEN(B91)=8,EXACT(LEFT(B91,4),"REQ-"),ISNUMBER(FIND(MID(B91,5,1)&amp;"x","0x1x2x3x4x5x6x7x8x9x")),ISNUMBER(FIND(MID(B91,6,1)&amp;"x","0x1x2x3x4x5x6x7x8x9x")),ISNUMBER(FIND(MID(B91,7,1)&amp;"x","0x1x2x3x4x5x6x7x8x9x")),ISNUMBER(FIND(MID(B91,8,1)&amp;"x","0x1x2x3x4x5x6x7x8x9x"))),IF(COUNTIFS(必要枠!$A$8:$A$38,B91)=1,INDEX(必要枠!$B$8:$B$38,MATCH(B91,必要枠!$A$8:$A$38,0)),NA()),NA()))</f>
        <v/>
      </c>
      <c r="E91" s="12" t="str">
        <f aca="false">IF(COUNTA(A91:C91)=0,"",IF(AND(ISTEXT(B91),LEN(B91)=8,EXACT(LEFT(B91,4),"REQ-"),ISNUMBER(FIND(MID(B91,5,1)&amp;"x","0x1x2x3x4x5x6x7x8x9x")),ISNUMBER(FIND(MID(B91,6,1)&amp;"x","0x1x2x3x4x5x6x7x8x9x")),ISNUMBER(FIND(MID(B91,7,1)&amp;"x","0x1x2x3x4x5x6x7x8x9x")),ISNUMBER(FIND(MID(B91,8,1)&amp;"x","0x1x2x3x4x5x6x7x8x9x"))),IF(COUNTIFS(必要枠!$A$8:$A$38,B91)=1,INDEX(必要枠!$C$8:$C$38,MATCH(B91,必要枠!$A$8:$A$38,0)),NA()),NA()))</f>
        <v/>
      </c>
      <c r="F91" s="1" t="str">
        <f aca="false">IF(G91="","",IF(H91&lt;&gt;0,NA(),ROUND((E91-D91)*1440,0)))</f>
        <v/>
      </c>
      <c r="G91" s="1" t="str">
        <f aca="false">IF(COUNTA(A91:C91)=0,"",IF(NOT(AND(ISTEXT(A91),LEN(A91)=8,EXACT(LEFT(A91,4),"ASG-"),ISNUMBER(FIND(MID(A91,5,1)&amp;"x","0x1x2x3x4x5x6x7x8x9x")),ISNUMBER(FIND(MID(A91,6,1)&amp;"x","0x1x2x3x4x5x6x7x8x9x")),ISNUMBER(FIND(MID(A91,7,1)&amp;"x","0x1x2x3x4x5x6x7x8x9x")),ISNUMBER(FIND(MID(A91,8,1)&amp;"x","0x1x2x3x4x5x6x7x8x9x")))),"IDはASG-と半角数字4桁",IF(COUNTIFS($A$8:$A$107,A91)&gt;1,"割当IDが重複",IF(NOT(AND(ISTEXT(B91),LEN(B91)=8,EXACT(LEFT(B91,4),"REQ-"),ISNUMBER(FIND(MID(B91,5,1)&amp;"x","0x1x2x3x4x5x6x7x8x9x")),ISNUMBER(FIND(MID(B91,6,1)&amp;"x","0x1x2x3x4x5x6x7x8x9x")),ISNUMBER(FIND(MID(B91,7,1)&amp;"x","0x1x2x3x4x5x6x7x8x9x")),ISNUMBER(FIND(MID(B91,8,1)&amp;"x","0x1x2x3x4x5x6x7x8x9x")))),"必要枠IDの形式を確認",IF(COUNTIFS(必要枠!$A$8:$A$38,B91)&lt;&gt;1,"必要枠IDが不明・重複",IF(NOT(AND(ISTEXT(C91),LEN(C91)=8,EXACT(LEFT(C91,4),"STF-"),ISNUMBER(FIND(MID(C91,5,1)&amp;"x","0x1x2x3x4x5x6x7x8x9x")),ISNUMBER(FIND(MID(C91,6,1)&amp;"x","0x1x2x3x4x5x6x7x8x9x")),ISNUMBER(FIND(MID(C91,7,1)&amp;"x","0x1x2x3x4x5x6x7x8x9x")),ISNUMBER(FIND(MID(C91,8,1)&amp;"x","0x1x2x3x4x5x6x7x8x9x")))),"担当IDの形式を確認",IF(COUNTIFS($K$8:$K$27,C91)&lt;&gt;1,"担当IDが未登録・重複","確認済み")))))))</f>
        <v/>
      </c>
      <c r="H91" s="1" t="str">
        <f aca="false">IF(G91="","",IF(G91="確認済み",0,1))</f>
        <v/>
      </c>
      <c r="I91" s="1" t="str">
        <f aca="false">IF(G91="","",IF(H91&lt;&gt;0,0,IF(AND(ISNUMBER(D91),ISNUMBER(E91),ISNUMBER(F91),D91=INDEX(必要枠!$B$8:$B$38,MATCH(B91,必要枠!$A$8:$A$38,0)),E91=INDEX(必要枠!$C$8:$C$38,MATCH(B91,必要枠!$A$8:$A$38,0)),F91=ROUND((E91-D91)*1440,0),COUNTIFS($C$8:$C$107,C91,$D$8:$D$107,"&lt;"&amp;E91,$E$8:$E$107,"&gt;"&amp;D91)=1),0,1)))</f>
        <v/>
      </c>
      <c r="J91" s="1"/>
      <c r="K91" s="1"/>
      <c r="L91" s="1"/>
      <c r="M91" s="1"/>
    </row>
    <row r="92" customFormat="false" ht="32" hidden="false" customHeight="true" outlineLevel="0" collapsed="false">
      <c r="A92" s="9"/>
      <c r="B92" s="9"/>
      <c r="C92" s="9"/>
      <c r="D92" s="12" t="str">
        <f aca="false">IF(COUNTA(A92:C92)=0,"",IF(AND(ISTEXT(B92),LEN(B92)=8,EXACT(LEFT(B92,4),"REQ-"),ISNUMBER(FIND(MID(B92,5,1)&amp;"x","0x1x2x3x4x5x6x7x8x9x")),ISNUMBER(FIND(MID(B92,6,1)&amp;"x","0x1x2x3x4x5x6x7x8x9x")),ISNUMBER(FIND(MID(B92,7,1)&amp;"x","0x1x2x3x4x5x6x7x8x9x")),ISNUMBER(FIND(MID(B92,8,1)&amp;"x","0x1x2x3x4x5x6x7x8x9x"))),IF(COUNTIFS(必要枠!$A$8:$A$38,B92)=1,INDEX(必要枠!$B$8:$B$38,MATCH(B92,必要枠!$A$8:$A$38,0)),NA()),NA()))</f>
        <v/>
      </c>
      <c r="E92" s="12" t="str">
        <f aca="false">IF(COUNTA(A92:C92)=0,"",IF(AND(ISTEXT(B92),LEN(B92)=8,EXACT(LEFT(B92,4),"REQ-"),ISNUMBER(FIND(MID(B92,5,1)&amp;"x","0x1x2x3x4x5x6x7x8x9x")),ISNUMBER(FIND(MID(B92,6,1)&amp;"x","0x1x2x3x4x5x6x7x8x9x")),ISNUMBER(FIND(MID(B92,7,1)&amp;"x","0x1x2x3x4x5x6x7x8x9x")),ISNUMBER(FIND(MID(B92,8,1)&amp;"x","0x1x2x3x4x5x6x7x8x9x"))),IF(COUNTIFS(必要枠!$A$8:$A$38,B92)=1,INDEX(必要枠!$C$8:$C$38,MATCH(B92,必要枠!$A$8:$A$38,0)),NA()),NA()))</f>
        <v/>
      </c>
      <c r="F92" s="1" t="str">
        <f aca="false">IF(G92="","",IF(H92&lt;&gt;0,NA(),ROUND((E92-D92)*1440,0)))</f>
        <v/>
      </c>
      <c r="G92" s="1" t="str">
        <f aca="false">IF(COUNTA(A92:C92)=0,"",IF(NOT(AND(ISTEXT(A92),LEN(A92)=8,EXACT(LEFT(A92,4),"ASG-"),ISNUMBER(FIND(MID(A92,5,1)&amp;"x","0x1x2x3x4x5x6x7x8x9x")),ISNUMBER(FIND(MID(A92,6,1)&amp;"x","0x1x2x3x4x5x6x7x8x9x")),ISNUMBER(FIND(MID(A92,7,1)&amp;"x","0x1x2x3x4x5x6x7x8x9x")),ISNUMBER(FIND(MID(A92,8,1)&amp;"x","0x1x2x3x4x5x6x7x8x9x")))),"IDはASG-と半角数字4桁",IF(COUNTIFS($A$8:$A$107,A92)&gt;1,"割当IDが重複",IF(NOT(AND(ISTEXT(B92),LEN(B92)=8,EXACT(LEFT(B92,4),"REQ-"),ISNUMBER(FIND(MID(B92,5,1)&amp;"x","0x1x2x3x4x5x6x7x8x9x")),ISNUMBER(FIND(MID(B92,6,1)&amp;"x","0x1x2x3x4x5x6x7x8x9x")),ISNUMBER(FIND(MID(B92,7,1)&amp;"x","0x1x2x3x4x5x6x7x8x9x")),ISNUMBER(FIND(MID(B92,8,1)&amp;"x","0x1x2x3x4x5x6x7x8x9x")))),"必要枠IDの形式を確認",IF(COUNTIFS(必要枠!$A$8:$A$38,B92)&lt;&gt;1,"必要枠IDが不明・重複",IF(NOT(AND(ISTEXT(C92),LEN(C92)=8,EXACT(LEFT(C92,4),"STF-"),ISNUMBER(FIND(MID(C92,5,1)&amp;"x","0x1x2x3x4x5x6x7x8x9x")),ISNUMBER(FIND(MID(C92,6,1)&amp;"x","0x1x2x3x4x5x6x7x8x9x")),ISNUMBER(FIND(MID(C92,7,1)&amp;"x","0x1x2x3x4x5x6x7x8x9x")),ISNUMBER(FIND(MID(C92,8,1)&amp;"x","0x1x2x3x4x5x6x7x8x9x")))),"担当IDの形式を確認",IF(COUNTIFS($K$8:$K$27,C92)&lt;&gt;1,"担当IDが未登録・重複","確認済み")))))))</f>
        <v/>
      </c>
      <c r="H92" s="1" t="str">
        <f aca="false">IF(G92="","",IF(G92="確認済み",0,1))</f>
        <v/>
      </c>
      <c r="I92" s="1" t="str">
        <f aca="false">IF(G92="","",IF(H92&lt;&gt;0,0,IF(AND(ISNUMBER(D92),ISNUMBER(E92),ISNUMBER(F92),D92=INDEX(必要枠!$B$8:$B$38,MATCH(B92,必要枠!$A$8:$A$38,0)),E92=INDEX(必要枠!$C$8:$C$38,MATCH(B92,必要枠!$A$8:$A$38,0)),F92=ROUND((E92-D92)*1440,0),COUNTIFS($C$8:$C$107,C92,$D$8:$D$107,"&lt;"&amp;E92,$E$8:$E$107,"&gt;"&amp;D92)=1),0,1)))</f>
        <v/>
      </c>
      <c r="J92" s="1"/>
      <c r="K92" s="1"/>
      <c r="L92" s="1"/>
      <c r="M92" s="1"/>
    </row>
    <row r="93" customFormat="false" ht="32" hidden="false" customHeight="true" outlineLevel="0" collapsed="false">
      <c r="A93" s="9"/>
      <c r="B93" s="9"/>
      <c r="C93" s="9"/>
      <c r="D93" s="12" t="str">
        <f aca="false">IF(COUNTA(A93:C93)=0,"",IF(AND(ISTEXT(B93),LEN(B93)=8,EXACT(LEFT(B93,4),"REQ-"),ISNUMBER(FIND(MID(B93,5,1)&amp;"x","0x1x2x3x4x5x6x7x8x9x")),ISNUMBER(FIND(MID(B93,6,1)&amp;"x","0x1x2x3x4x5x6x7x8x9x")),ISNUMBER(FIND(MID(B93,7,1)&amp;"x","0x1x2x3x4x5x6x7x8x9x")),ISNUMBER(FIND(MID(B93,8,1)&amp;"x","0x1x2x3x4x5x6x7x8x9x"))),IF(COUNTIFS(必要枠!$A$8:$A$38,B93)=1,INDEX(必要枠!$B$8:$B$38,MATCH(B93,必要枠!$A$8:$A$38,0)),NA()),NA()))</f>
        <v/>
      </c>
      <c r="E93" s="12" t="str">
        <f aca="false">IF(COUNTA(A93:C93)=0,"",IF(AND(ISTEXT(B93),LEN(B93)=8,EXACT(LEFT(B93,4),"REQ-"),ISNUMBER(FIND(MID(B93,5,1)&amp;"x","0x1x2x3x4x5x6x7x8x9x")),ISNUMBER(FIND(MID(B93,6,1)&amp;"x","0x1x2x3x4x5x6x7x8x9x")),ISNUMBER(FIND(MID(B93,7,1)&amp;"x","0x1x2x3x4x5x6x7x8x9x")),ISNUMBER(FIND(MID(B93,8,1)&amp;"x","0x1x2x3x4x5x6x7x8x9x"))),IF(COUNTIFS(必要枠!$A$8:$A$38,B93)=1,INDEX(必要枠!$C$8:$C$38,MATCH(B93,必要枠!$A$8:$A$38,0)),NA()),NA()))</f>
        <v/>
      </c>
      <c r="F93" s="1" t="str">
        <f aca="false">IF(G93="","",IF(H93&lt;&gt;0,NA(),ROUND((E93-D93)*1440,0)))</f>
        <v/>
      </c>
      <c r="G93" s="1" t="str">
        <f aca="false">IF(COUNTA(A93:C93)=0,"",IF(NOT(AND(ISTEXT(A93),LEN(A93)=8,EXACT(LEFT(A93,4),"ASG-"),ISNUMBER(FIND(MID(A93,5,1)&amp;"x","0x1x2x3x4x5x6x7x8x9x")),ISNUMBER(FIND(MID(A93,6,1)&amp;"x","0x1x2x3x4x5x6x7x8x9x")),ISNUMBER(FIND(MID(A93,7,1)&amp;"x","0x1x2x3x4x5x6x7x8x9x")),ISNUMBER(FIND(MID(A93,8,1)&amp;"x","0x1x2x3x4x5x6x7x8x9x")))),"IDはASG-と半角数字4桁",IF(COUNTIFS($A$8:$A$107,A93)&gt;1,"割当IDが重複",IF(NOT(AND(ISTEXT(B93),LEN(B93)=8,EXACT(LEFT(B93,4),"REQ-"),ISNUMBER(FIND(MID(B93,5,1)&amp;"x","0x1x2x3x4x5x6x7x8x9x")),ISNUMBER(FIND(MID(B93,6,1)&amp;"x","0x1x2x3x4x5x6x7x8x9x")),ISNUMBER(FIND(MID(B93,7,1)&amp;"x","0x1x2x3x4x5x6x7x8x9x")),ISNUMBER(FIND(MID(B93,8,1)&amp;"x","0x1x2x3x4x5x6x7x8x9x")))),"必要枠IDの形式を確認",IF(COUNTIFS(必要枠!$A$8:$A$38,B93)&lt;&gt;1,"必要枠IDが不明・重複",IF(NOT(AND(ISTEXT(C93),LEN(C93)=8,EXACT(LEFT(C93,4),"STF-"),ISNUMBER(FIND(MID(C93,5,1)&amp;"x","0x1x2x3x4x5x6x7x8x9x")),ISNUMBER(FIND(MID(C93,6,1)&amp;"x","0x1x2x3x4x5x6x7x8x9x")),ISNUMBER(FIND(MID(C93,7,1)&amp;"x","0x1x2x3x4x5x6x7x8x9x")),ISNUMBER(FIND(MID(C93,8,1)&amp;"x","0x1x2x3x4x5x6x7x8x9x")))),"担当IDの形式を確認",IF(COUNTIFS($K$8:$K$27,C93)&lt;&gt;1,"担当IDが未登録・重複","確認済み")))))))</f>
        <v/>
      </c>
      <c r="H93" s="1" t="str">
        <f aca="false">IF(G93="","",IF(G93="確認済み",0,1))</f>
        <v/>
      </c>
      <c r="I93" s="1" t="str">
        <f aca="false">IF(G93="","",IF(H93&lt;&gt;0,0,IF(AND(ISNUMBER(D93),ISNUMBER(E93),ISNUMBER(F93),D93=INDEX(必要枠!$B$8:$B$38,MATCH(B93,必要枠!$A$8:$A$38,0)),E93=INDEX(必要枠!$C$8:$C$38,MATCH(B93,必要枠!$A$8:$A$38,0)),F93=ROUND((E93-D93)*1440,0),COUNTIFS($C$8:$C$107,C93,$D$8:$D$107,"&lt;"&amp;E93,$E$8:$E$107,"&gt;"&amp;D93)=1),0,1)))</f>
        <v/>
      </c>
      <c r="J93" s="1"/>
      <c r="K93" s="1"/>
      <c r="L93" s="1"/>
      <c r="M93" s="1"/>
    </row>
    <row r="94" customFormat="false" ht="32" hidden="false" customHeight="true" outlineLevel="0" collapsed="false">
      <c r="A94" s="9"/>
      <c r="B94" s="9"/>
      <c r="C94" s="9"/>
      <c r="D94" s="12" t="str">
        <f aca="false">IF(COUNTA(A94:C94)=0,"",IF(AND(ISTEXT(B94),LEN(B94)=8,EXACT(LEFT(B94,4),"REQ-"),ISNUMBER(FIND(MID(B94,5,1)&amp;"x","0x1x2x3x4x5x6x7x8x9x")),ISNUMBER(FIND(MID(B94,6,1)&amp;"x","0x1x2x3x4x5x6x7x8x9x")),ISNUMBER(FIND(MID(B94,7,1)&amp;"x","0x1x2x3x4x5x6x7x8x9x")),ISNUMBER(FIND(MID(B94,8,1)&amp;"x","0x1x2x3x4x5x6x7x8x9x"))),IF(COUNTIFS(必要枠!$A$8:$A$38,B94)=1,INDEX(必要枠!$B$8:$B$38,MATCH(B94,必要枠!$A$8:$A$38,0)),NA()),NA()))</f>
        <v/>
      </c>
      <c r="E94" s="12" t="str">
        <f aca="false">IF(COUNTA(A94:C94)=0,"",IF(AND(ISTEXT(B94),LEN(B94)=8,EXACT(LEFT(B94,4),"REQ-"),ISNUMBER(FIND(MID(B94,5,1)&amp;"x","0x1x2x3x4x5x6x7x8x9x")),ISNUMBER(FIND(MID(B94,6,1)&amp;"x","0x1x2x3x4x5x6x7x8x9x")),ISNUMBER(FIND(MID(B94,7,1)&amp;"x","0x1x2x3x4x5x6x7x8x9x")),ISNUMBER(FIND(MID(B94,8,1)&amp;"x","0x1x2x3x4x5x6x7x8x9x"))),IF(COUNTIFS(必要枠!$A$8:$A$38,B94)=1,INDEX(必要枠!$C$8:$C$38,MATCH(B94,必要枠!$A$8:$A$38,0)),NA()),NA()))</f>
        <v/>
      </c>
      <c r="F94" s="1" t="str">
        <f aca="false">IF(G94="","",IF(H94&lt;&gt;0,NA(),ROUND((E94-D94)*1440,0)))</f>
        <v/>
      </c>
      <c r="G94" s="1" t="str">
        <f aca="false">IF(COUNTA(A94:C94)=0,"",IF(NOT(AND(ISTEXT(A94),LEN(A94)=8,EXACT(LEFT(A94,4),"ASG-"),ISNUMBER(FIND(MID(A94,5,1)&amp;"x","0x1x2x3x4x5x6x7x8x9x")),ISNUMBER(FIND(MID(A94,6,1)&amp;"x","0x1x2x3x4x5x6x7x8x9x")),ISNUMBER(FIND(MID(A94,7,1)&amp;"x","0x1x2x3x4x5x6x7x8x9x")),ISNUMBER(FIND(MID(A94,8,1)&amp;"x","0x1x2x3x4x5x6x7x8x9x")))),"IDはASG-と半角数字4桁",IF(COUNTIFS($A$8:$A$107,A94)&gt;1,"割当IDが重複",IF(NOT(AND(ISTEXT(B94),LEN(B94)=8,EXACT(LEFT(B94,4),"REQ-"),ISNUMBER(FIND(MID(B94,5,1)&amp;"x","0x1x2x3x4x5x6x7x8x9x")),ISNUMBER(FIND(MID(B94,6,1)&amp;"x","0x1x2x3x4x5x6x7x8x9x")),ISNUMBER(FIND(MID(B94,7,1)&amp;"x","0x1x2x3x4x5x6x7x8x9x")),ISNUMBER(FIND(MID(B94,8,1)&amp;"x","0x1x2x3x4x5x6x7x8x9x")))),"必要枠IDの形式を確認",IF(COUNTIFS(必要枠!$A$8:$A$38,B94)&lt;&gt;1,"必要枠IDが不明・重複",IF(NOT(AND(ISTEXT(C94),LEN(C94)=8,EXACT(LEFT(C94,4),"STF-"),ISNUMBER(FIND(MID(C94,5,1)&amp;"x","0x1x2x3x4x5x6x7x8x9x")),ISNUMBER(FIND(MID(C94,6,1)&amp;"x","0x1x2x3x4x5x6x7x8x9x")),ISNUMBER(FIND(MID(C94,7,1)&amp;"x","0x1x2x3x4x5x6x7x8x9x")),ISNUMBER(FIND(MID(C94,8,1)&amp;"x","0x1x2x3x4x5x6x7x8x9x")))),"担当IDの形式を確認",IF(COUNTIFS($K$8:$K$27,C94)&lt;&gt;1,"担当IDが未登録・重複","確認済み")))))))</f>
        <v/>
      </c>
      <c r="H94" s="1" t="str">
        <f aca="false">IF(G94="","",IF(G94="確認済み",0,1))</f>
        <v/>
      </c>
      <c r="I94" s="1" t="str">
        <f aca="false">IF(G94="","",IF(H94&lt;&gt;0,0,IF(AND(ISNUMBER(D94),ISNUMBER(E94),ISNUMBER(F94),D94=INDEX(必要枠!$B$8:$B$38,MATCH(B94,必要枠!$A$8:$A$38,0)),E94=INDEX(必要枠!$C$8:$C$38,MATCH(B94,必要枠!$A$8:$A$38,0)),F94=ROUND((E94-D94)*1440,0),COUNTIFS($C$8:$C$107,C94,$D$8:$D$107,"&lt;"&amp;E94,$E$8:$E$107,"&gt;"&amp;D94)=1),0,1)))</f>
        <v/>
      </c>
      <c r="J94" s="1"/>
      <c r="K94" s="1"/>
      <c r="L94" s="1"/>
      <c r="M94" s="1"/>
    </row>
    <row r="95" customFormat="false" ht="32" hidden="false" customHeight="true" outlineLevel="0" collapsed="false">
      <c r="A95" s="9"/>
      <c r="B95" s="9"/>
      <c r="C95" s="9"/>
      <c r="D95" s="12" t="str">
        <f aca="false">IF(COUNTA(A95:C95)=0,"",IF(AND(ISTEXT(B95),LEN(B95)=8,EXACT(LEFT(B95,4),"REQ-"),ISNUMBER(FIND(MID(B95,5,1)&amp;"x","0x1x2x3x4x5x6x7x8x9x")),ISNUMBER(FIND(MID(B95,6,1)&amp;"x","0x1x2x3x4x5x6x7x8x9x")),ISNUMBER(FIND(MID(B95,7,1)&amp;"x","0x1x2x3x4x5x6x7x8x9x")),ISNUMBER(FIND(MID(B95,8,1)&amp;"x","0x1x2x3x4x5x6x7x8x9x"))),IF(COUNTIFS(必要枠!$A$8:$A$38,B95)=1,INDEX(必要枠!$B$8:$B$38,MATCH(B95,必要枠!$A$8:$A$38,0)),NA()),NA()))</f>
        <v/>
      </c>
      <c r="E95" s="12" t="str">
        <f aca="false">IF(COUNTA(A95:C95)=0,"",IF(AND(ISTEXT(B95),LEN(B95)=8,EXACT(LEFT(B95,4),"REQ-"),ISNUMBER(FIND(MID(B95,5,1)&amp;"x","0x1x2x3x4x5x6x7x8x9x")),ISNUMBER(FIND(MID(B95,6,1)&amp;"x","0x1x2x3x4x5x6x7x8x9x")),ISNUMBER(FIND(MID(B95,7,1)&amp;"x","0x1x2x3x4x5x6x7x8x9x")),ISNUMBER(FIND(MID(B95,8,1)&amp;"x","0x1x2x3x4x5x6x7x8x9x"))),IF(COUNTIFS(必要枠!$A$8:$A$38,B95)=1,INDEX(必要枠!$C$8:$C$38,MATCH(B95,必要枠!$A$8:$A$38,0)),NA()),NA()))</f>
        <v/>
      </c>
      <c r="F95" s="1" t="str">
        <f aca="false">IF(G95="","",IF(H95&lt;&gt;0,NA(),ROUND((E95-D95)*1440,0)))</f>
        <v/>
      </c>
      <c r="G95" s="1" t="str">
        <f aca="false">IF(COUNTA(A95:C95)=0,"",IF(NOT(AND(ISTEXT(A95),LEN(A95)=8,EXACT(LEFT(A95,4),"ASG-"),ISNUMBER(FIND(MID(A95,5,1)&amp;"x","0x1x2x3x4x5x6x7x8x9x")),ISNUMBER(FIND(MID(A95,6,1)&amp;"x","0x1x2x3x4x5x6x7x8x9x")),ISNUMBER(FIND(MID(A95,7,1)&amp;"x","0x1x2x3x4x5x6x7x8x9x")),ISNUMBER(FIND(MID(A95,8,1)&amp;"x","0x1x2x3x4x5x6x7x8x9x")))),"IDはASG-と半角数字4桁",IF(COUNTIFS($A$8:$A$107,A95)&gt;1,"割当IDが重複",IF(NOT(AND(ISTEXT(B95),LEN(B95)=8,EXACT(LEFT(B95,4),"REQ-"),ISNUMBER(FIND(MID(B95,5,1)&amp;"x","0x1x2x3x4x5x6x7x8x9x")),ISNUMBER(FIND(MID(B95,6,1)&amp;"x","0x1x2x3x4x5x6x7x8x9x")),ISNUMBER(FIND(MID(B95,7,1)&amp;"x","0x1x2x3x4x5x6x7x8x9x")),ISNUMBER(FIND(MID(B95,8,1)&amp;"x","0x1x2x3x4x5x6x7x8x9x")))),"必要枠IDの形式を確認",IF(COUNTIFS(必要枠!$A$8:$A$38,B95)&lt;&gt;1,"必要枠IDが不明・重複",IF(NOT(AND(ISTEXT(C95),LEN(C95)=8,EXACT(LEFT(C95,4),"STF-"),ISNUMBER(FIND(MID(C95,5,1)&amp;"x","0x1x2x3x4x5x6x7x8x9x")),ISNUMBER(FIND(MID(C95,6,1)&amp;"x","0x1x2x3x4x5x6x7x8x9x")),ISNUMBER(FIND(MID(C95,7,1)&amp;"x","0x1x2x3x4x5x6x7x8x9x")),ISNUMBER(FIND(MID(C95,8,1)&amp;"x","0x1x2x3x4x5x6x7x8x9x")))),"担当IDの形式を確認",IF(COUNTIFS($K$8:$K$27,C95)&lt;&gt;1,"担当IDが未登録・重複","確認済み")))))))</f>
        <v/>
      </c>
      <c r="H95" s="1" t="str">
        <f aca="false">IF(G95="","",IF(G95="確認済み",0,1))</f>
        <v/>
      </c>
      <c r="I95" s="1" t="str">
        <f aca="false">IF(G95="","",IF(H95&lt;&gt;0,0,IF(AND(ISNUMBER(D95),ISNUMBER(E95),ISNUMBER(F95),D95=INDEX(必要枠!$B$8:$B$38,MATCH(B95,必要枠!$A$8:$A$38,0)),E95=INDEX(必要枠!$C$8:$C$38,MATCH(B95,必要枠!$A$8:$A$38,0)),F95=ROUND((E95-D95)*1440,0),COUNTIFS($C$8:$C$107,C95,$D$8:$D$107,"&lt;"&amp;E95,$E$8:$E$107,"&gt;"&amp;D95)=1),0,1)))</f>
        <v/>
      </c>
      <c r="J95" s="1"/>
      <c r="K95" s="1"/>
      <c r="L95" s="1"/>
      <c r="M95" s="1"/>
    </row>
    <row r="96" customFormat="false" ht="32" hidden="false" customHeight="true" outlineLevel="0" collapsed="false">
      <c r="A96" s="9"/>
      <c r="B96" s="9"/>
      <c r="C96" s="9"/>
      <c r="D96" s="12" t="str">
        <f aca="false">IF(COUNTA(A96:C96)=0,"",IF(AND(ISTEXT(B96),LEN(B96)=8,EXACT(LEFT(B96,4),"REQ-"),ISNUMBER(FIND(MID(B96,5,1)&amp;"x","0x1x2x3x4x5x6x7x8x9x")),ISNUMBER(FIND(MID(B96,6,1)&amp;"x","0x1x2x3x4x5x6x7x8x9x")),ISNUMBER(FIND(MID(B96,7,1)&amp;"x","0x1x2x3x4x5x6x7x8x9x")),ISNUMBER(FIND(MID(B96,8,1)&amp;"x","0x1x2x3x4x5x6x7x8x9x"))),IF(COUNTIFS(必要枠!$A$8:$A$38,B96)=1,INDEX(必要枠!$B$8:$B$38,MATCH(B96,必要枠!$A$8:$A$38,0)),NA()),NA()))</f>
        <v/>
      </c>
      <c r="E96" s="12" t="str">
        <f aca="false">IF(COUNTA(A96:C96)=0,"",IF(AND(ISTEXT(B96),LEN(B96)=8,EXACT(LEFT(B96,4),"REQ-"),ISNUMBER(FIND(MID(B96,5,1)&amp;"x","0x1x2x3x4x5x6x7x8x9x")),ISNUMBER(FIND(MID(B96,6,1)&amp;"x","0x1x2x3x4x5x6x7x8x9x")),ISNUMBER(FIND(MID(B96,7,1)&amp;"x","0x1x2x3x4x5x6x7x8x9x")),ISNUMBER(FIND(MID(B96,8,1)&amp;"x","0x1x2x3x4x5x6x7x8x9x"))),IF(COUNTIFS(必要枠!$A$8:$A$38,B96)=1,INDEX(必要枠!$C$8:$C$38,MATCH(B96,必要枠!$A$8:$A$38,0)),NA()),NA()))</f>
        <v/>
      </c>
      <c r="F96" s="1" t="str">
        <f aca="false">IF(G96="","",IF(H96&lt;&gt;0,NA(),ROUND((E96-D96)*1440,0)))</f>
        <v/>
      </c>
      <c r="G96" s="1" t="str">
        <f aca="false">IF(COUNTA(A96:C96)=0,"",IF(NOT(AND(ISTEXT(A96),LEN(A96)=8,EXACT(LEFT(A96,4),"ASG-"),ISNUMBER(FIND(MID(A96,5,1)&amp;"x","0x1x2x3x4x5x6x7x8x9x")),ISNUMBER(FIND(MID(A96,6,1)&amp;"x","0x1x2x3x4x5x6x7x8x9x")),ISNUMBER(FIND(MID(A96,7,1)&amp;"x","0x1x2x3x4x5x6x7x8x9x")),ISNUMBER(FIND(MID(A96,8,1)&amp;"x","0x1x2x3x4x5x6x7x8x9x")))),"IDはASG-と半角数字4桁",IF(COUNTIFS($A$8:$A$107,A96)&gt;1,"割当IDが重複",IF(NOT(AND(ISTEXT(B96),LEN(B96)=8,EXACT(LEFT(B96,4),"REQ-"),ISNUMBER(FIND(MID(B96,5,1)&amp;"x","0x1x2x3x4x5x6x7x8x9x")),ISNUMBER(FIND(MID(B96,6,1)&amp;"x","0x1x2x3x4x5x6x7x8x9x")),ISNUMBER(FIND(MID(B96,7,1)&amp;"x","0x1x2x3x4x5x6x7x8x9x")),ISNUMBER(FIND(MID(B96,8,1)&amp;"x","0x1x2x3x4x5x6x7x8x9x")))),"必要枠IDの形式を確認",IF(COUNTIFS(必要枠!$A$8:$A$38,B96)&lt;&gt;1,"必要枠IDが不明・重複",IF(NOT(AND(ISTEXT(C96),LEN(C96)=8,EXACT(LEFT(C96,4),"STF-"),ISNUMBER(FIND(MID(C96,5,1)&amp;"x","0x1x2x3x4x5x6x7x8x9x")),ISNUMBER(FIND(MID(C96,6,1)&amp;"x","0x1x2x3x4x5x6x7x8x9x")),ISNUMBER(FIND(MID(C96,7,1)&amp;"x","0x1x2x3x4x5x6x7x8x9x")),ISNUMBER(FIND(MID(C96,8,1)&amp;"x","0x1x2x3x4x5x6x7x8x9x")))),"担当IDの形式を確認",IF(COUNTIFS($K$8:$K$27,C96)&lt;&gt;1,"担当IDが未登録・重複","確認済み")))))))</f>
        <v/>
      </c>
      <c r="H96" s="1" t="str">
        <f aca="false">IF(G96="","",IF(G96="確認済み",0,1))</f>
        <v/>
      </c>
      <c r="I96" s="1" t="str">
        <f aca="false">IF(G96="","",IF(H96&lt;&gt;0,0,IF(AND(ISNUMBER(D96),ISNUMBER(E96),ISNUMBER(F96),D96=INDEX(必要枠!$B$8:$B$38,MATCH(B96,必要枠!$A$8:$A$38,0)),E96=INDEX(必要枠!$C$8:$C$38,MATCH(B96,必要枠!$A$8:$A$38,0)),F96=ROUND((E96-D96)*1440,0),COUNTIFS($C$8:$C$107,C96,$D$8:$D$107,"&lt;"&amp;E96,$E$8:$E$107,"&gt;"&amp;D96)=1),0,1)))</f>
        <v/>
      </c>
      <c r="J96" s="1"/>
      <c r="K96" s="1"/>
      <c r="L96" s="1"/>
      <c r="M96" s="1"/>
    </row>
    <row r="97" customFormat="false" ht="32" hidden="false" customHeight="true" outlineLevel="0" collapsed="false">
      <c r="A97" s="9"/>
      <c r="B97" s="9"/>
      <c r="C97" s="9"/>
      <c r="D97" s="12" t="str">
        <f aca="false">IF(COUNTA(A97:C97)=0,"",IF(AND(ISTEXT(B97),LEN(B97)=8,EXACT(LEFT(B97,4),"REQ-"),ISNUMBER(FIND(MID(B97,5,1)&amp;"x","0x1x2x3x4x5x6x7x8x9x")),ISNUMBER(FIND(MID(B97,6,1)&amp;"x","0x1x2x3x4x5x6x7x8x9x")),ISNUMBER(FIND(MID(B97,7,1)&amp;"x","0x1x2x3x4x5x6x7x8x9x")),ISNUMBER(FIND(MID(B97,8,1)&amp;"x","0x1x2x3x4x5x6x7x8x9x"))),IF(COUNTIFS(必要枠!$A$8:$A$38,B97)=1,INDEX(必要枠!$B$8:$B$38,MATCH(B97,必要枠!$A$8:$A$38,0)),NA()),NA()))</f>
        <v/>
      </c>
      <c r="E97" s="12" t="str">
        <f aca="false">IF(COUNTA(A97:C97)=0,"",IF(AND(ISTEXT(B97),LEN(B97)=8,EXACT(LEFT(B97,4),"REQ-"),ISNUMBER(FIND(MID(B97,5,1)&amp;"x","0x1x2x3x4x5x6x7x8x9x")),ISNUMBER(FIND(MID(B97,6,1)&amp;"x","0x1x2x3x4x5x6x7x8x9x")),ISNUMBER(FIND(MID(B97,7,1)&amp;"x","0x1x2x3x4x5x6x7x8x9x")),ISNUMBER(FIND(MID(B97,8,1)&amp;"x","0x1x2x3x4x5x6x7x8x9x"))),IF(COUNTIFS(必要枠!$A$8:$A$38,B97)=1,INDEX(必要枠!$C$8:$C$38,MATCH(B97,必要枠!$A$8:$A$38,0)),NA()),NA()))</f>
        <v/>
      </c>
      <c r="F97" s="1" t="str">
        <f aca="false">IF(G97="","",IF(H97&lt;&gt;0,NA(),ROUND((E97-D97)*1440,0)))</f>
        <v/>
      </c>
      <c r="G97" s="1" t="str">
        <f aca="false">IF(COUNTA(A97:C97)=0,"",IF(NOT(AND(ISTEXT(A97),LEN(A97)=8,EXACT(LEFT(A97,4),"ASG-"),ISNUMBER(FIND(MID(A97,5,1)&amp;"x","0x1x2x3x4x5x6x7x8x9x")),ISNUMBER(FIND(MID(A97,6,1)&amp;"x","0x1x2x3x4x5x6x7x8x9x")),ISNUMBER(FIND(MID(A97,7,1)&amp;"x","0x1x2x3x4x5x6x7x8x9x")),ISNUMBER(FIND(MID(A97,8,1)&amp;"x","0x1x2x3x4x5x6x7x8x9x")))),"IDはASG-と半角数字4桁",IF(COUNTIFS($A$8:$A$107,A97)&gt;1,"割当IDが重複",IF(NOT(AND(ISTEXT(B97),LEN(B97)=8,EXACT(LEFT(B97,4),"REQ-"),ISNUMBER(FIND(MID(B97,5,1)&amp;"x","0x1x2x3x4x5x6x7x8x9x")),ISNUMBER(FIND(MID(B97,6,1)&amp;"x","0x1x2x3x4x5x6x7x8x9x")),ISNUMBER(FIND(MID(B97,7,1)&amp;"x","0x1x2x3x4x5x6x7x8x9x")),ISNUMBER(FIND(MID(B97,8,1)&amp;"x","0x1x2x3x4x5x6x7x8x9x")))),"必要枠IDの形式を確認",IF(COUNTIFS(必要枠!$A$8:$A$38,B97)&lt;&gt;1,"必要枠IDが不明・重複",IF(NOT(AND(ISTEXT(C97),LEN(C97)=8,EXACT(LEFT(C97,4),"STF-"),ISNUMBER(FIND(MID(C97,5,1)&amp;"x","0x1x2x3x4x5x6x7x8x9x")),ISNUMBER(FIND(MID(C97,6,1)&amp;"x","0x1x2x3x4x5x6x7x8x9x")),ISNUMBER(FIND(MID(C97,7,1)&amp;"x","0x1x2x3x4x5x6x7x8x9x")),ISNUMBER(FIND(MID(C97,8,1)&amp;"x","0x1x2x3x4x5x6x7x8x9x")))),"担当IDの形式を確認",IF(COUNTIFS($K$8:$K$27,C97)&lt;&gt;1,"担当IDが未登録・重複","確認済み")))))))</f>
        <v/>
      </c>
      <c r="H97" s="1" t="str">
        <f aca="false">IF(G97="","",IF(G97="確認済み",0,1))</f>
        <v/>
      </c>
      <c r="I97" s="1" t="str">
        <f aca="false">IF(G97="","",IF(H97&lt;&gt;0,0,IF(AND(ISNUMBER(D97),ISNUMBER(E97),ISNUMBER(F97),D97=INDEX(必要枠!$B$8:$B$38,MATCH(B97,必要枠!$A$8:$A$38,0)),E97=INDEX(必要枠!$C$8:$C$38,MATCH(B97,必要枠!$A$8:$A$38,0)),F97=ROUND((E97-D97)*1440,0),COUNTIFS($C$8:$C$107,C97,$D$8:$D$107,"&lt;"&amp;E97,$E$8:$E$107,"&gt;"&amp;D97)=1),0,1)))</f>
        <v/>
      </c>
      <c r="J97" s="1"/>
      <c r="K97" s="1"/>
      <c r="L97" s="1"/>
      <c r="M97" s="1"/>
    </row>
    <row r="98" customFormat="false" ht="32" hidden="false" customHeight="true" outlineLevel="0" collapsed="false">
      <c r="A98" s="9"/>
      <c r="B98" s="9"/>
      <c r="C98" s="9"/>
      <c r="D98" s="12" t="str">
        <f aca="false">IF(COUNTA(A98:C98)=0,"",IF(AND(ISTEXT(B98),LEN(B98)=8,EXACT(LEFT(B98,4),"REQ-"),ISNUMBER(FIND(MID(B98,5,1)&amp;"x","0x1x2x3x4x5x6x7x8x9x")),ISNUMBER(FIND(MID(B98,6,1)&amp;"x","0x1x2x3x4x5x6x7x8x9x")),ISNUMBER(FIND(MID(B98,7,1)&amp;"x","0x1x2x3x4x5x6x7x8x9x")),ISNUMBER(FIND(MID(B98,8,1)&amp;"x","0x1x2x3x4x5x6x7x8x9x"))),IF(COUNTIFS(必要枠!$A$8:$A$38,B98)=1,INDEX(必要枠!$B$8:$B$38,MATCH(B98,必要枠!$A$8:$A$38,0)),NA()),NA()))</f>
        <v/>
      </c>
      <c r="E98" s="12" t="str">
        <f aca="false">IF(COUNTA(A98:C98)=0,"",IF(AND(ISTEXT(B98),LEN(B98)=8,EXACT(LEFT(B98,4),"REQ-"),ISNUMBER(FIND(MID(B98,5,1)&amp;"x","0x1x2x3x4x5x6x7x8x9x")),ISNUMBER(FIND(MID(B98,6,1)&amp;"x","0x1x2x3x4x5x6x7x8x9x")),ISNUMBER(FIND(MID(B98,7,1)&amp;"x","0x1x2x3x4x5x6x7x8x9x")),ISNUMBER(FIND(MID(B98,8,1)&amp;"x","0x1x2x3x4x5x6x7x8x9x"))),IF(COUNTIFS(必要枠!$A$8:$A$38,B98)=1,INDEX(必要枠!$C$8:$C$38,MATCH(B98,必要枠!$A$8:$A$38,0)),NA()),NA()))</f>
        <v/>
      </c>
      <c r="F98" s="1" t="str">
        <f aca="false">IF(G98="","",IF(H98&lt;&gt;0,NA(),ROUND((E98-D98)*1440,0)))</f>
        <v/>
      </c>
      <c r="G98" s="1" t="str">
        <f aca="false">IF(COUNTA(A98:C98)=0,"",IF(NOT(AND(ISTEXT(A98),LEN(A98)=8,EXACT(LEFT(A98,4),"ASG-"),ISNUMBER(FIND(MID(A98,5,1)&amp;"x","0x1x2x3x4x5x6x7x8x9x")),ISNUMBER(FIND(MID(A98,6,1)&amp;"x","0x1x2x3x4x5x6x7x8x9x")),ISNUMBER(FIND(MID(A98,7,1)&amp;"x","0x1x2x3x4x5x6x7x8x9x")),ISNUMBER(FIND(MID(A98,8,1)&amp;"x","0x1x2x3x4x5x6x7x8x9x")))),"IDはASG-と半角数字4桁",IF(COUNTIFS($A$8:$A$107,A98)&gt;1,"割当IDが重複",IF(NOT(AND(ISTEXT(B98),LEN(B98)=8,EXACT(LEFT(B98,4),"REQ-"),ISNUMBER(FIND(MID(B98,5,1)&amp;"x","0x1x2x3x4x5x6x7x8x9x")),ISNUMBER(FIND(MID(B98,6,1)&amp;"x","0x1x2x3x4x5x6x7x8x9x")),ISNUMBER(FIND(MID(B98,7,1)&amp;"x","0x1x2x3x4x5x6x7x8x9x")),ISNUMBER(FIND(MID(B98,8,1)&amp;"x","0x1x2x3x4x5x6x7x8x9x")))),"必要枠IDの形式を確認",IF(COUNTIFS(必要枠!$A$8:$A$38,B98)&lt;&gt;1,"必要枠IDが不明・重複",IF(NOT(AND(ISTEXT(C98),LEN(C98)=8,EXACT(LEFT(C98,4),"STF-"),ISNUMBER(FIND(MID(C98,5,1)&amp;"x","0x1x2x3x4x5x6x7x8x9x")),ISNUMBER(FIND(MID(C98,6,1)&amp;"x","0x1x2x3x4x5x6x7x8x9x")),ISNUMBER(FIND(MID(C98,7,1)&amp;"x","0x1x2x3x4x5x6x7x8x9x")),ISNUMBER(FIND(MID(C98,8,1)&amp;"x","0x1x2x3x4x5x6x7x8x9x")))),"担当IDの形式を確認",IF(COUNTIFS($K$8:$K$27,C98)&lt;&gt;1,"担当IDが未登録・重複","確認済み")))))))</f>
        <v/>
      </c>
      <c r="H98" s="1" t="str">
        <f aca="false">IF(G98="","",IF(G98="確認済み",0,1))</f>
        <v/>
      </c>
      <c r="I98" s="1" t="str">
        <f aca="false">IF(G98="","",IF(H98&lt;&gt;0,0,IF(AND(ISNUMBER(D98),ISNUMBER(E98),ISNUMBER(F98),D98=INDEX(必要枠!$B$8:$B$38,MATCH(B98,必要枠!$A$8:$A$38,0)),E98=INDEX(必要枠!$C$8:$C$38,MATCH(B98,必要枠!$A$8:$A$38,0)),F98=ROUND((E98-D98)*1440,0),COUNTIFS($C$8:$C$107,C98,$D$8:$D$107,"&lt;"&amp;E98,$E$8:$E$107,"&gt;"&amp;D98)=1),0,1)))</f>
        <v/>
      </c>
      <c r="J98" s="1"/>
      <c r="K98" s="1"/>
      <c r="L98" s="1"/>
      <c r="M98" s="1"/>
    </row>
    <row r="99" customFormat="false" ht="32" hidden="false" customHeight="true" outlineLevel="0" collapsed="false">
      <c r="A99" s="9"/>
      <c r="B99" s="9"/>
      <c r="C99" s="9"/>
      <c r="D99" s="12" t="str">
        <f aca="false">IF(COUNTA(A99:C99)=0,"",IF(AND(ISTEXT(B99),LEN(B99)=8,EXACT(LEFT(B99,4),"REQ-"),ISNUMBER(FIND(MID(B99,5,1)&amp;"x","0x1x2x3x4x5x6x7x8x9x")),ISNUMBER(FIND(MID(B99,6,1)&amp;"x","0x1x2x3x4x5x6x7x8x9x")),ISNUMBER(FIND(MID(B99,7,1)&amp;"x","0x1x2x3x4x5x6x7x8x9x")),ISNUMBER(FIND(MID(B99,8,1)&amp;"x","0x1x2x3x4x5x6x7x8x9x"))),IF(COUNTIFS(必要枠!$A$8:$A$38,B99)=1,INDEX(必要枠!$B$8:$B$38,MATCH(B99,必要枠!$A$8:$A$38,0)),NA()),NA()))</f>
        <v/>
      </c>
      <c r="E99" s="12" t="str">
        <f aca="false">IF(COUNTA(A99:C99)=0,"",IF(AND(ISTEXT(B99),LEN(B99)=8,EXACT(LEFT(B99,4),"REQ-"),ISNUMBER(FIND(MID(B99,5,1)&amp;"x","0x1x2x3x4x5x6x7x8x9x")),ISNUMBER(FIND(MID(B99,6,1)&amp;"x","0x1x2x3x4x5x6x7x8x9x")),ISNUMBER(FIND(MID(B99,7,1)&amp;"x","0x1x2x3x4x5x6x7x8x9x")),ISNUMBER(FIND(MID(B99,8,1)&amp;"x","0x1x2x3x4x5x6x7x8x9x"))),IF(COUNTIFS(必要枠!$A$8:$A$38,B99)=1,INDEX(必要枠!$C$8:$C$38,MATCH(B99,必要枠!$A$8:$A$38,0)),NA()),NA()))</f>
        <v/>
      </c>
      <c r="F99" s="1" t="str">
        <f aca="false">IF(G99="","",IF(H99&lt;&gt;0,NA(),ROUND((E99-D99)*1440,0)))</f>
        <v/>
      </c>
      <c r="G99" s="1" t="str">
        <f aca="false">IF(COUNTA(A99:C99)=0,"",IF(NOT(AND(ISTEXT(A99),LEN(A99)=8,EXACT(LEFT(A99,4),"ASG-"),ISNUMBER(FIND(MID(A99,5,1)&amp;"x","0x1x2x3x4x5x6x7x8x9x")),ISNUMBER(FIND(MID(A99,6,1)&amp;"x","0x1x2x3x4x5x6x7x8x9x")),ISNUMBER(FIND(MID(A99,7,1)&amp;"x","0x1x2x3x4x5x6x7x8x9x")),ISNUMBER(FIND(MID(A99,8,1)&amp;"x","0x1x2x3x4x5x6x7x8x9x")))),"IDはASG-と半角数字4桁",IF(COUNTIFS($A$8:$A$107,A99)&gt;1,"割当IDが重複",IF(NOT(AND(ISTEXT(B99),LEN(B99)=8,EXACT(LEFT(B99,4),"REQ-"),ISNUMBER(FIND(MID(B99,5,1)&amp;"x","0x1x2x3x4x5x6x7x8x9x")),ISNUMBER(FIND(MID(B99,6,1)&amp;"x","0x1x2x3x4x5x6x7x8x9x")),ISNUMBER(FIND(MID(B99,7,1)&amp;"x","0x1x2x3x4x5x6x7x8x9x")),ISNUMBER(FIND(MID(B99,8,1)&amp;"x","0x1x2x3x4x5x6x7x8x9x")))),"必要枠IDの形式を確認",IF(COUNTIFS(必要枠!$A$8:$A$38,B99)&lt;&gt;1,"必要枠IDが不明・重複",IF(NOT(AND(ISTEXT(C99),LEN(C99)=8,EXACT(LEFT(C99,4),"STF-"),ISNUMBER(FIND(MID(C99,5,1)&amp;"x","0x1x2x3x4x5x6x7x8x9x")),ISNUMBER(FIND(MID(C99,6,1)&amp;"x","0x1x2x3x4x5x6x7x8x9x")),ISNUMBER(FIND(MID(C99,7,1)&amp;"x","0x1x2x3x4x5x6x7x8x9x")),ISNUMBER(FIND(MID(C99,8,1)&amp;"x","0x1x2x3x4x5x6x7x8x9x")))),"担当IDの形式を確認",IF(COUNTIFS($K$8:$K$27,C99)&lt;&gt;1,"担当IDが未登録・重複","確認済み")))))))</f>
        <v/>
      </c>
      <c r="H99" s="1" t="str">
        <f aca="false">IF(G99="","",IF(G99="確認済み",0,1))</f>
        <v/>
      </c>
      <c r="I99" s="1" t="str">
        <f aca="false">IF(G99="","",IF(H99&lt;&gt;0,0,IF(AND(ISNUMBER(D99),ISNUMBER(E99),ISNUMBER(F99),D99=INDEX(必要枠!$B$8:$B$38,MATCH(B99,必要枠!$A$8:$A$38,0)),E99=INDEX(必要枠!$C$8:$C$38,MATCH(B99,必要枠!$A$8:$A$38,0)),F99=ROUND((E99-D99)*1440,0),COUNTIFS($C$8:$C$107,C99,$D$8:$D$107,"&lt;"&amp;E99,$E$8:$E$107,"&gt;"&amp;D99)=1),0,1)))</f>
        <v/>
      </c>
      <c r="J99" s="1"/>
      <c r="K99" s="1"/>
      <c r="L99" s="1"/>
      <c r="M99" s="1"/>
    </row>
    <row r="100" customFormat="false" ht="32" hidden="false" customHeight="true" outlineLevel="0" collapsed="false">
      <c r="A100" s="9"/>
      <c r="B100" s="9"/>
      <c r="C100" s="9"/>
      <c r="D100" s="12" t="str">
        <f aca="false">IF(COUNTA(A100:C100)=0,"",IF(AND(ISTEXT(B100),LEN(B100)=8,EXACT(LEFT(B100,4),"REQ-"),ISNUMBER(FIND(MID(B100,5,1)&amp;"x","0x1x2x3x4x5x6x7x8x9x")),ISNUMBER(FIND(MID(B100,6,1)&amp;"x","0x1x2x3x4x5x6x7x8x9x")),ISNUMBER(FIND(MID(B100,7,1)&amp;"x","0x1x2x3x4x5x6x7x8x9x")),ISNUMBER(FIND(MID(B100,8,1)&amp;"x","0x1x2x3x4x5x6x7x8x9x"))),IF(COUNTIFS(必要枠!$A$8:$A$38,B100)=1,INDEX(必要枠!$B$8:$B$38,MATCH(B100,必要枠!$A$8:$A$38,0)),NA()),NA()))</f>
        <v/>
      </c>
      <c r="E100" s="12" t="str">
        <f aca="false">IF(COUNTA(A100:C100)=0,"",IF(AND(ISTEXT(B100),LEN(B100)=8,EXACT(LEFT(B100,4),"REQ-"),ISNUMBER(FIND(MID(B100,5,1)&amp;"x","0x1x2x3x4x5x6x7x8x9x")),ISNUMBER(FIND(MID(B100,6,1)&amp;"x","0x1x2x3x4x5x6x7x8x9x")),ISNUMBER(FIND(MID(B100,7,1)&amp;"x","0x1x2x3x4x5x6x7x8x9x")),ISNUMBER(FIND(MID(B100,8,1)&amp;"x","0x1x2x3x4x5x6x7x8x9x"))),IF(COUNTIFS(必要枠!$A$8:$A$38,B100)=1,INDEX(必要枠!$C$8:$C$38,MATCH(B100,必要枠!$A$8:$A$38,0)),NA()),NA()))</f>
        <v/>
      </c>
      <c r="F100" s="1" t="str">
        <f aca="false">IF(G100="","",IF(H100&lt;&gt;0,NA(),ROUND((E100-D100)*1440,0)))</f>
        <v/>
      </c>
      <c r="G100" s="1" t="str">
        <f aca="false">IF(COUNTA(A100:C100)=0,"",IF(NOT(AND(ISTEXT(A100),LEN(A100)=8,EXACT(LEFT(A100,4),"ASG-"),ISNUMBER(FIND(MID(A100,5,1)&amp;"x","0x1x2x3x4x5x6x7x8x9x")),ISNUMBER(FIND(MID(A100,6,1)&amp;"x","0x1x2x3x4x5x6x7x8x9x")),ISNUMBER(FIND(MID(A100,7,1)&amp;"x","0x1x2x3x4x5x6x7x8x9x")),ISNUMBER(FIND(MID(A100,8,1)&amp;"x","0x1x2x3x4x5x6x7x8x9x")))),"IDはASG-と半角数字4桁",IF(COUNTIFS($A$8:$A$107,A100)&gt;1,"割当IDが重複",IF(NOT(AND(ISTEXT(B100),LEN(B100)=8,EXACT(LEFT(B100,4),"REQ-"),ISNUMBER(FIND(MID(B100,5,1)&amp;"x","0x1x2x3x4x5x6x7x8x9x")),ISNUMBER(FIND(MID(B100,6,1)&amp;"x","0x1x2x3x4x5x6x7x8x9x")),ISNUMBER(FIND(MID(B100,7,1)&amp;"x","0x1x2x3x4x5x6x7x8x9x")),ISNUMBER(FIND(MID(B100,8,1)&amp;"x","0x1x2x3x4x5x6x7x8x9x")))),"必要枠IDの形式を確認",IF(COUNTIFS(必要枠!$A$8:$A$38,B100)&lt;&gt;1,"必要枠IDが不明・重複",IF(NOT(AND(ISTEXT(C100),LEN(C100)=8,EXACT(LEFT(C100,4),"STF-"),ISNUMBER(FIND(MID(C100,5,1)&amp;"x","0x1x2x3x4x5x6x7x8x9x")),ISNUMBER(FIND(MID(C100,6,1)&amp;"x","0x1x2x3x4x5x6x7x8x9x")),ISNUMBER(FIND(MID(C100,7,1)&amp;"x","0x1x2x3x4x5x6x7x8x9x")),ISNUMBER(FIND(MID(C100,8,1)&amp;"x","0x1x2x3x4x5x6x7x8x9x")))),"担当IDの形式を確認",IF(COUNTIFS($K$8:$K$27,C100)&lt;&gt;1,"担当IDが未登録・重複","確認済み")))))))</f>
        <v/>
      </c>
      <c r="H100" s="1" t="str">
        <f aca="false">IF(G100="","",IF(G100="確認済み",0,1))</f>
        <v/>
      </c>
      <c r="I100" s="1" t="str">
        <f aca="false">IF(G100="","",IF(H100&lt;&gt;0,0,IF(AND(ISNUMBER(D100),ISNUMBER(E100),ISNUMBER(F100),D100=INDEX(必要枠!$B$8:$B$38,MATCH(B100,必要枠!$A$8:$A$38,0)),E100=INDEX(必要枠!$C$8:$C$38,MATCH(B100,必要枠!$A$8:$A$38,0)),F100=ROUND((E100-D100)*1440,0),COUNTIFS($C$8:$C$107,C100,$D$8:$D$107,"&lt;"&amp;E100,$E$8:$E$107,"&gt;"&amp;D100)=1),0,1)))</f>
        <v/>
      </c>
      <c r="J100" s="1"/>
      <c r="K100" s="1"/>
      <c r="L100" s="1"/>
      <c r="M100" s="1"/>
    </row>
    <row r="101" customFormat="false" ht="32" hidden="false" customHeight="true" outlineLevel="0" collapsed="false">
      <c r="A101" s="9"/>
      <c r="B101" s="9"/>
      <c r="C101" s="9"/>
      <c r="D101" s="12" t="str">
        <f aca="false">IF(COUNTA(A101:C101)=0,"",IF(AND(ISTEXT(B101),LEN(B101)=8,EXACT(LEFT(B101,4),"REQ-"),ISNUMBER(FIND(MID(B101,5,1)&amp;"x","0x1x2x3x4x5x6x7x8x9x")),ISNUMBER(FIND(MID(B101,6,1)&amp;"x","0x1x2x3x4x5x6x7x8x9x")),ISNUMBER(FIND(MID(B101,7,1)&amp;"x","0x1x2x3x4x5x6x7x8x9x")),ISNUMBER(FIND(MID(B101,8,1)&amp;"x","0x1x2x3x4x5x6x7x8x9x"))),IF(COUNTIFS(必要枠!$A$8:$A$38,B101)=1,INDEX(必要枠!$B$8:$B$38,MATCH(B101,必要枠!$A$8:$A$38,0)),NA()),NA()))</f>
        <v/>
      </c>
      <c r="E101" s="12" t="str">
        <f aca="false">IF(COUNTA(A101:C101)=0,"",IF(AND(ISTEXT(B101),LEN(B101)=8,EXACT(LEFT(B101,4),"REQ-"),ISNUMBER(FIND(MID(B101,5,1)&amp;"x","0x1x2x3x4x5x6x7x8x9x")),ISNUMBER(FIND(MID(B101,6,1)&amp;"x","0x1x2x3x4x5x6x7x8x9x")),ISNUMBER(FIND(MID(B101,7,1)&amp;"x","0x1x2x3x4x5x6x7x8x9x")),ISNUMBER(FIND(MID(B101,8,1)&amp;"x","0x1x2x3x4x5x6x7x8x9x"))),IF(COUNTIFS(必要枠!$A$8:$A$38,B101)=1,INDEX(必要枠!$C$8:$C$38,MATCH(B101,必要枠!$A$8:$A$38,0)),NA()),NA()))</f>
        <v/>
      </c>
      <c r="F101" s="1" t="str">
        <f aca="false">IF(G101="","",IF(H101&lt;&gt;0,NA(),ROUND((E101-D101)*1440,0)))</f>
        <v/>
      </c>
      <c r="G101" s="1" t="str">
        <f aca="false">IF(COUNTA(A101:C101)=0,"",IF(NOT(AND(ISTEXT(A101),LEN(A101)=8,EXACT(LEFT(A101,4),"ASG-"),ISNUMBER(FIND(MID(A101,5,1)&amp;"x","0x1x2x3x4x5x6x7x8x9x")),ISNUMBER(FIND(MID(A101,6,1)&amp;"x","0x1x2x3x4x5x6x7x8x9x")),ISNUMBER(FIND(MID(A101,7,1)&amp;"x","0x1x2x3x4x5x6x7x8x9x")),ISNUMBER(FIND(MID(A101,8,1)&amp;"x","0x1x2x3x4x5x6x7x8x9x")))),"IDはASG-と半角数字4桁",IF(COUNTIFS($A$8:$A$107,A101)&gt;1,"割当IDが重複",IF(NOT(AND(ISTEXT(B101),LEN(B101)=8,EXACT(LEFT(B101,4),"REQ-"),ISNUMBER(FIND(MID(B101,5,1)&amp;"x","0x1x2x3x4x5x6x7x8x9x")),ISNUMBER(FIND(MID(B101,6,1)&amp;"x","0x1x2x3x4x5x6x7x8x9x")),ISNUMBER(FIND(MID(B101,7,1)&amp;"x","0x1x2x3x4x5x6x7x8x9x")),ISNUMBER(FIND(MID(B101,8,1)&amp;"x","0x1x2x3x4x5x6x7x8x9x")))),"必要枠IDの形式を確認",IF(COUNTIFS(必要枠!$A$8:$A$38,B101)&lt;&gt;1,"必要枠IDが不明・重複",IF(NOT(AND(ISTEXT(C101),LEN(C101)=8,EXACT(LEFT(C101,4),"STF-"),ISNUMBER(FIND(MID(C101,5,1)&amp;"x","0x1x2x3x4x5x6x7x8x9x")),ISNUMBER(FIND(MID(C101,6,1)&amp;"x","0x1x2x3x4x5x6x7x8x9x")),ISNUMBER(FIND(MID(C101,7,1)&amp;"x","0x1x2x3x4x5x6x7x8x9x")),ISNUMBER(FIND(MID(C101,8,1)&amp;"x","0x1x2x3x4x5x6x7x8x9x")))),"担当IDの形式を確認",IF(COUNTIFS($K$8:$K$27,C101)&lt;&gt;1,"担当IDが未登録・重複","確認済み")))))))</f>
        <v/>
      </c>
      <c r="H101" s="1" t="str">
        <f aca="false">IF(G101="","",IF(G101="確認済み",0,1))</f>
        <v/>
      </c>
      <c r="I101" s="1" t="str">
        <f aca="false">IF(G101="","",IF(H101&lt;&gt;0,0,IF(AND(ISNUMBER(D101),ISNUMBER(E101),ISNUMBER(F101),D101=INDEX(必要枠!$B$8:$B$38,MATCH(B101,必要枠!$A$8:$A$38,0)),E101=INDEX(必要枠!$C$8:$C$38,MATCH(B101,必要枠!$A$8:$A$38,0)),F101=ROUND((E101-D101)*1440,0),COUNTIFS($C$8:$C$107,C101,$D$8:$D$107,"&lt;"&amp;E101,$E$8:$E$107,"&gt;"&amp;D101)=1),0,1)))</f>
        <v/>
      </c>
      <c r="J101" s="1"/>
      <c r="K101" s="1"/>
      <c r="L101" s="1"/>
      <c r="M101" s="1"/>
    </row>
    <row r="102" customFormat="false" ht="32" hidden="false" customHeight="true" outlineLevel="0" collapsed="false">
      <c r="A102" s="9"/>
      <c r="B102" s="9"/>
      <c r="C102" s="9"/>
      <c r="D102" s="12" t="str">
        <f aca="false">IF(COUNTA(A102:C102)=0,"",IF(AND(ISTEXT(B102),LEN(B102)=8,EXACT(LEFT(B102,4),"REQ-"),ISNUMBER(FIND(MID(B102,5,1)&amp;"x","0x1x2x3x4x5x6x7x8x9x")),ISNUMBER(FIND(MID(B102,6,1)&amp;"x","0x1x2x3x4x5x6x7x8x9x")),ISNUMBER(FIND(MID(B102,7,1)&amp;"x","0x1x2x3x4x5x6x7x8x9x")),ISNUMBER(FIND(MID(B102,8,1)&amp;"x","0x1x2x3x4x5x6x7x8x9x"))),IF(COUNTIFS(必要枠!$A$8:$A$38,B102)=1,INDEX(必要枠!$B$8:$B$38,MATCH(B102,必要枠!$A$8:$A$38,0)),NA()),NA()))</f>
        <v/>
      </c>
      <c r="E102" s="12" t="str">
        <f aca="false">IF(COUNTA(A102:C102)=0,"",IF(AND(ISTEXT(B102),LEN(B102)=8,EXACT(LEFT(B102,4),"REQ-"),ISNUMBER(FIND(MID(B102,5,1)&amp;"x","0x1x2x3x4x5x6x7x8x9x")),ISNUMBER(FIND(MID(B102,6,1)&amp;"x","0x1x2x3x4x5x6x7x8x9x")),ISNUMBER(FIND(MID(B102,7,1)&amp;"x","0x1x2x3x4x5x6x7x8x9x")),ISNUMBER(FIND(MID(B102,8,1)&amp;"x","0x1x2x3x4x5x6x7x8x9x"))),IF(COUNTIFS(必要枠!$A$8:$A$38,B102)=1,INDEX(必要枠!$C$8:$C$38,MATCH(B102,必要枠!$A$8:$A$38,0)),NA()),NA()))</f>
        <v/>
      </c>
      <c r="F102" s="1" t="str">
        <f aca="false">IF(G102="","",IF(H102&lt;&gt;0,NA(),ROUND((E102-D102)*1440,0)))</f>
        <v/>
      </c>
      <c r="G102" s="1" t="str">
        <f aca="false">IF(COUNTA(A102:C102)=0,"",IF(NOT(AND(ISTEXT(A102),LEN(A102)=8,EXACT(LEFT(A102,4),"ASG-"),ISNUMBER(FIND(MID(A102,5,1)&amp;"x","0x1x2x3x4x5x6x7x8x9x")),ISNUMBER(FIND(MID(A102,6,1)&amp;"x","0x1x2x3x4x5x6x7x8x9x")),ISNUMBER(FIND(MID(A102,7,1)&amp;"x","0x1x2x3x4x5x6x7x8x9x")),ISNUMBER(FIND(MID(A102,8,1)&amp;"x","0x1x2x3x4x5x6x7x8x9x")))),"IDはASG-と半角数字4桁",IF(COUNTIFS($A$8:$A$107,A102)&gt;1,"割当IDが重複",IF(NOT(AND(ISTEXT(B102),LEN(B102)=8,EXACT(LEFT(B102,4),"REQ-"),ISNUMBER(FIND(MID(B102,5,1)&amp;"x","0x1x2x3x4x5x6x7x8x9x")),ISNUMBER(FIND(MID(B102,6,1)&amp;"x","0x1x2x3x4x5x6x7x8x9x")),ISNUMBER(FIND(MID(B102,7,1)&amp;"x","0x1x2x3x4x5x6x7x8x9x")),ISNUMBER(FIND(MID(B102,8,1)&amp;"x","0x1x2x3x4x5x6x7x8x9x")))),"必要枠IDの形式を確認",IF(COUNTIFS(必要枠!$A$8:$A$38,B102)&lt;&gt;1,"必要枠IDが不明・重複",IF(NOT(AND(ISTEXT(C102),LEN(C102)=8,EXACT(LEFT(C102,4),"STF-"),ISNUMBER(FIND(MID(C102,5,1)&amp;"x","0x1x2x3x4x5x6x7x8x9x")),ISNUMBER(FIND(MID(C102,6,1)&amp;"x","0x1x2x3x4x5x6x7x8x9x")),ISNUMBER(FIND(MID(C102,7,1)&amp;"x","0x1x2x3x4x5x6x7x8x9x")),ISNUMBER(FIND(MID(C102,8,1)&amp;"x","0x1x2x3x4x5x6x7x8x9x")))),"担当IDの形式を確認",IF(COUNTIFS($K$8:$K$27,C102)&lt;&gt;1,"担当IDが未登録・重複","確認済み")))))))</f>
        <v/>
      </c>
      <c r="H102" s="1" t="str">
        <f aca="false">IF(G102="","",IF(G102="確認済み",0,1))</f>
        <v/>
      </c>
      <c r="I102" s="1" t="str">
        <f aca="false">IF(G102="","",IF(H102&lt;&gt;0,0,IF(AND(ISNUMBER(D102),ISNUMBER(E102),ISNUMBER(F102),D102=INDEX(必要枠!$B$8:$B$38,MATCH(B102,必要枠!$A$8:$A$38,0)),E102=INDEX(必要枠!$C$8:$C$38,MATCH(B102,必要枠!$A$8:$A$38,0)),F102=ROUND((E102-D102)*1440,0),COUNTIFS($C$8:$C$107,C102,$D$8:$D$107,"&lt;"&amp;E102,$E$8:$E$107,"&gt;"&amp;D102)=1),0,1)))</f>
        <v/>
      </c>
      <c r="J102" s="1"/>
      <c r="K102" s="1"/>
      <c r="L102" s="1"/>
      <c r="M102" s="1"/>
    </row>
    <row r="103" customFormat="false" ht="32" hidden="false" customHeight="true" outlineLevel="0" collapsed="false">
      <c r="A103" s="9"/>
      <c r="B103" s="9"/>
      <c r="C103" s="9"/>
      <c r="D103" s="12" t="str">
        <f aca="false">IF(COUNTA(A103:C103)=0,"",IF(AND(ISTEXT(B103),LEN(B103)=8,EXACT(LEFT(B103,4),"REQ-"),ISNUMBER(FIND(MID(B103,5,1)&amp;"x","0x1x2x3x4x5x6x7x8x9x")),ISNUMBER(FIND(MID(B103,6,1)&amp;"x","0x1x2x3x4x5x6x7x8x9x")),ISNUMBER(FIND(MID(B103,7,1)&amp;"x","0x1x2x3x4x5x6x7x8x9x")),ISNUMBER(FIND(MID(B103,8,1)&amp;"x","0x1x2x3x4x5x6x7x8x9x"))),IF(COUNTIFS(必要枠!$A$8:$A$38,B103)=1,INDEX(必要枠!$B$8:$B$38,MATCH(B103,必要枠!$A$8:$A$38,0)),NA()),NA()))</f>
        <v/>
      </c>
      <c r="E103" s="12" t="str">
        <f aca="false">IF(COUNTA(A103:C103)=0,"",IF(AND(ISTEXT(B103),LEN(B103)=8,EXACT(LEFT(B103,4),"REQ-"),ISNUMBER(FIND(MID(B103,5,1)&amp;"x","0x1x2x3x4x5x6x7x8x9x")),ISNUMBER(FIND(MID(B103,6,1)&amp;"x","0x1x2x3x4x5x6x7x8x9x")),ISNUMBER(FIND(MID(B103,7,1)&amp;"x","0x1x2x3x4x5x6x7x8x9x")),ISNUMBER(FIND(MID(B103,8,1)&amp;"x","0x1x2x3x4x5x6x7x8x9x"))),IF(COUNTIFS(必要枠!$A$8:$A$38,B103)=1,INDEX(必要枠!$C$8:$C$38,MATCH(B103,必要枠!$A$8:$A$38,0)),NA()),NA()))</f>
        <v/>
      </c>
      <c r="F103" s="1" t="str">
        <f aca="false">IF(G103="","",IF(H103&lt;&gt;0,NA(),ROUND((E103-D103)*1440,0)))</f>
        <v/>
      </c>
      <c r="G103" s="1" t="str">
        <f aca="false">IF(COUNTA(A103:C103)=0,"",IF(NOT(AND(ISTEXT(A103),LEN(A103)=8,EXACT(LEFT(A103,4),"ASG-"),ISNUMBER(FIND(MID(A103,5,1)&amp;"x","0x1x2x3x4x5x6x7x8x9x")),ISNUMBER(FIND(MID(A103,6,1)&amp;"x","0x1x2x3x4x5x6x7x8x9x")),ISNUMBER(FIND(MID(A103,7,1)&amp;"x","0x1x2x3x4x5x6x7x8x9x")),ISNUMBER(FIND(MID(A103,8,1)&amp;"x","0x1x2x3x4x5x6x7x8x9x")))),"IDはASG-と半角数字4桁",IF(COUNTIFS($A$8:$A$107,A103)&gt;1,"割当IDが重複",IF(NOT(AND(ISTEXT(B103),LEN(B103)=8,EXACT(LEFT(B103,4),"REQ-"),ISNUMBER(FIND(MID(B103,5,1)&amp;"x","0x1x2x3x4x5x6x7x8x9x")),ISNUMBER(FIND(MID(B103,6,1)&amp;"x","0x1x2x3x4x5x6x7x8x9x")),ISNUMBER(FIND(MID(B103,7,1)&amp;"x","0x1x2x3x4x5x6x7x8x9x")),ISNUMBER(FIND(MID(B103,8,1)&amp;"x","0x1x2x3x4x5x6x7x8x9x")))),"必要枠IDの形式を確認",IF(COUNTIFS(必要枠!$A$8:$A$38,B103)&lt;&gt;1,"必要枠IDが不明・重複",IF(NOT(AND(ISTEXT(C103),LEN(C103)=8,EXACT(LEFT(C103,4),"STF-"),ISNUMBER(FIND(MID(C103,5,1)&amp;"x","0x1x2x3x4x5x6x7x8x9x")),ISNUMBER(FIND(MID(C103,6,1)&amp;"x","0x1x2x3x4x5x6x7x8x9x")),ISNUMBER(FIND(MID(C103,7,1)&amp;"x","0x1x2x3x4x5x6x7x8x9x")),ISNUMBER(FIND(MID(C103,8,1)&amp;"x","0x1x2x3x4x5x6x7x8x9x")))),"担当IDの形式を確認",IF(COUNTIFS($K$8:$K$27,C103)&lt;&gt;1,"担当IDが未登録・重複","確認済み")))))))</f>
        <v/>
      </c>
      <c r="H103" s="1" t="str">
        <f aca="false">IF(G103="","",IF(G103="確認済み",0,1))</f>
        <v/>
      </c>
      <c r="I103" s="1" t="str">
        <f aca="false">IF(G103="","",IF(H103&lt;&gt;0,0,IF(AND(ISNUMBER(D103),ISNUMBER(E103),ISNUMBER(F103),D103=INDEX(必要枠!$B$8:$B$38,MATCH(B103,必要枠!$A$8:$A$38,0)),E103=INDEX(必要枠!$C$8:$C$38,MATCH(B103,必要枠!$A$8:$A$38,0)),F103=ROUND((E103-D103)*1440,0),COUNTIFS($C$8:$C$107,C103,$D$8:$D$107,"&lt;"&amp;E103,$E$8:$E$107,"&gt;"&amp;D103)=1),0,1)))</f>
        <v/>
      </c>
      <c r="J103" s="1"/>
      <c r="K103" s="1"/>
      <c r="L103" s="1"/>
      <c r="M103" s="1"/>
    </row>
    <row r="104" customFormat="false" ht="32" hidden="false" customHeight="true" outlineLevel="0" collapsed="false">
      <c r="A104" s="9"/>
      <c r="B104" s="9"/>
      <c r="C104" s="9"/>
      <c r="D104" s="12" t="str">
        <f aca="false">IF(COUNTA(A104:C104)=0,"",IF(AND(ISTEXT(B104),LEN(B104)=8,EXACT(LEFT(B104,4),"REQ-"),ISNUMBER(FIND(MID(B104,5,1)&amp;"x","0x1x2x3x4x5x6x7x8x9x")),ISNUMBER(FIND(MID(B104,6,1)&amp;"x","0x1x2x3x4x5x6x7x8x9x")),ISNUMBER(FIND(MID(B104,7,1)&amp;"x","0x1x2x3x4x5x6x7x8x9x")),ISNUMBER(FIND(MID(B104,8,1)&amp;"x","0x1x2x3x4x5x6x7x8x9x"))),IF(COUNTIFS(必要枠!$A$8:$A$38,B104)=1,INDEX(必要枠!$B$8:$B$38,MATCH(B104,必要枠!$A$8:$A$38,0)),NA()),NA()))</f>
        <v/>
      </c>
      <c r="E104" s="12" t="str">
        <f aca="false">IF(COUNTA(A104:C104)=0,"",IF(AND(ISTEXT(B104),LEN(B104)=8,EXACT(LEFT(B104,4),"REQ-"),ISNUMBER(FIND(MID(B104,5,1)&amp;"x","0x1x2x3x4x5x6x7x8x9x")),ISNUMBER(FIND(MID(B104,6,1)&amp;"x","0x1x2x3x4x5x6x7x8x9x")),ISNUMBER(FIND(MID(B104,7,1)&amp;"x","0x1x2x3x4x5x6x7x8x9x")),ISNUMBER(FIND(MID(B104,8,1)&amp;"x","0x1x2x3x4x5x6x7x8x9x"))),IF(COUNTIFS(必要枠!$A$8:$A$38,B104)=1,INDEX(必要枠!$C$8:$C$38,MATCH(B104,必要枠!$A$8:$A$38,0)),NA()),NA()))</f>
        <v/>
      </c>
      <c r="F104" s="1" t="str">
        <f aca="false">IF(G104="","",IF(H104&lt;&gt;0,NA(),ROUND((E104-D104)*1440,0)))</f>
        <v/>
      </c>
      <c r="G104" s="1" t="str">
        <f aca="false">IF(COUNTA(A104:C104)=0,"",IF(NOT(AND(ISTEXT(A104),LEN(A104)=8,EXACT(LEFT(A104,4),"ASG-"),ISNUMBER(FIND(MID(A104,5,1)&amp;"x","0x1x2x3x4x5x6x7x8x9x")),ISNUMBER(FIND(MID(A104,6,1)&amp;"x","0x1x2x3x4x5x6x7x8x9x")),ISNUMBER(FIND(MID(A104,7,1)&amp;"x","0x1x2x3x4x5x6x7x8x9x")),ISNUMBER(FIND(MID(A104,8,1)&amp;"x","0x1x2x3x4x5x6x7x8x9x")))),"IDはASG-と半角数字4桁",IF(COUNTIFS($A$8:$A$107,A104)&gt;1,"割当IDが重複",IF(NOT(AND(ISTEXT(B104),LEN(B104)=8,EXACT(LEFT(B104,4),"REQ-"),ISNUMBER(FIND(MID(B104,5,1)&amp;"x","0x1x2x3x4x5x6x7x8x9x")),ISNUMBER(FIND(MID(B104,6,1)&amp;"x","0x1x2x3x4x5x6x7x8x9x")),ISNUMBER(FIND(MID(B104,7,1)&amp;"x","0x1x2x3x4x5x6x7x8x9x")),ISNUMBER(FIND(MID(B104,8,1)&amp;"x","0x1x2x3x4x5x6x7x8x9x")))),"必要枠IDの形式を確認",IF(COUNTIFS(必要枠!$A$8:$A$38,B104)&lt;&gt;1,"必要枠IDが不明・重複",IF(NOT(AND(ISTEXT(C104),LEN(C104)=8,EXACT(LEFT(C104,4),"STF-"),ISNUMBER(FIND(MID(C104,5,1)&amp;"x","0x1x2x3x4x5x6x7x8x9x")),ISNUMBER(FIND(MID(C104,6,1)&amp;"x","0x1x2x3x4x5x6x7x8x9x")),ISNUMBER(FIND(MID(C104,7,1)&amp;"x","0x1x2x3x4x5x6x7x8x9x")),ISNUMBER(FIND(MID(C104,8,1)&amp;"x","0x1x2x3x4x5x6x7x8x9x")))),"担当IDの形式を確認",IF(COUNTIFS($K$8:$K$27,C104)&lt;&gt;1,"担当IDが未登録・重複","確認済み")))))))</f>
        <v/>
      </c>
      <c r="H104" s="1" t="str">
        <f aca="false">IF(G104="","",IF(G104="確認済み",0,1))</f>
        <v/>
      </c>
      <c r="I104" s="1" t="str">
        <f aca="false">IF(G104="","",IF(H104&lt;&gt;0,0,IF(AND(ISNUMBER(D104),ISNUMBER(E104),ISNUMBER(F104),D104=INDEX(必要枠!$B$8:$B$38,MATCH(B104,必要枠!$A$8:$A$38,0)),E104=INDEX(必要枠!$C$8:$C$38,MATCH(B104,必要枠!$A$8:$A$38,0)),F104=ROUND((E104-D104)*1440,0),COUNTIFS($C$8:$C$107,C104,$D$8:$D$107,"&lt;"&amp;E104,$E$8:$E$107,"&gt;"&amp;D104)=1),0,1)))</f>
        <v/>
      </c>
      <c r="J104" s="1"/>
      <c r="K104" s="1"/>
      <c r="L104" s="1"/>
      <c r="M104" s="1"/>
    </row>
    <row r="105" customFormat="false" ht="32" hidden="false" customHeight="true" outlineLevel="0" collapsed="false">
      <c r="A105" s="9"/>
      <c r="B105" s="9"/>
      <c r="C105" s="9"/>
      <c r="D105" s="12" t="str">
        <f aca="false">IF(COUNTA(A105:C105)=0,"",IF(AND(ISTEXT(B105),LEN(B105)=8,EXACT(LEFT(B105,4),"REQ-"),ISNUMBER(FIND(MID(B105,5,1)&amp;"x","0x1x2x3x4x5x6x7x8x9x")),ISNUMBER(FIND(MID(B105,6,1)&amp;"x","0x1x2x3x4x5x6x7x8x9x")),ISNUMBER(FIND(MID(B105,7,1)&amp;"x","0x1x2x3x4x5x6x7x8x9x")),ISNUMBER(FIND(MID(B105,8,1)&amp;"x","0x1x2x3x4x5x6x7x8x9x"))),IF(COUNTIFS(必要枠!$A$8:$A$38,B105)=1,INDEX(必要枠!$B$8:$B$38,MATCH(B105,必要枠!$A$8:$A$38,0)),NA()),NA()))</f>
        <v/>
      </c>
      <c r="E105" s="12" t="str">
        <f aca="false">IF(COUNTA(A105:C105)=0,"",IF(AND(ISTEXT(B105),LEN(B105)=8,EXACT(LEFT(B105,4),"REQ-"),ISNUMBER(FIND(MID(B105,5,1)&amp;"x","0x1x2x3x4x5x6x7x8x9x")),ISNUMBER(FIND(MID(B105,6,1)&amp;"x","0x1x2x3x4x5x6x7x8x9x")),ISNUMBER(FIND(MID(B105,7,1)&amp;"x","0x1x2x3x4x5x6x7x8x9x")),ISNUMBER(FIND(MID(B105,8,1)&amp;"x","0x1x2x3x4x5x6x7x8x9x"))),IF(COUNTIFS(必要枠!$A$8:$A$38,B105)=1,INDEX(必要枠!$C$8:$C$38,MATCH(B105,必要枠!$A$8:$A$38,0)),NA()),NA()))</f>
        <v/>
      </c>
      <c r="F105" s="1" t="str">
        <f aca="false">IF(G105="","",IF(H105&lt;&gt;0,NA(),ROUND((E105-D105)*1440,0)))</f>
        <v/>
      </c>
      <c r="G105" s="1" t="str">
        <f aca="false">IF(COUNTA(A105:C105)=0,"",IF(NOT(AND(ISTEXT(A105),LEN(A105)=8,EXACT(LEFT(A105,4),"ASG-"),ISNUMBER(FIND(MID(A105,5,1)&amp;"x","0x1x2x3x4x5x6x7x8x9x")),ISNUMBER(FIND(MID(A105,6,1)&amp;"x","0x1x2x3x4x5x6x7x8x9x")),ISNUMBER(FIND(MID(A105,7,1)&amp;"x","0x1x2x3x4x5x6x7x8x9x")),ISNUMBER(FIND(MID(A105,8,1)&amp;"x","0x1x2x3x4x5x6x7x8x9x")))),"IDはASG-と半角数字4桁",IF(COUNTIFS($A$8:$A$107,A105)&gt;1,"割当IDが重複",IF(NOT(AND(ISTEXT(B105),LEN(B105)=8,EXACT(LEFT(B105,4),"REQ-"),ISNUMBER(FIND(MID(B105,5,1)&amp;"x","0x1x2x3x4x5x6x7x8x9x")),ISNUMBER(FIND(MID(B105,6,1)&amp;"x","0x1x2x3x4x5x6x7x8x9x")),ISNUMBER(FIND(MID(B105,7,1)&amp;"x","0x1x2x3x4x5x6x7x8x9x")),ISNUMBER(FIND(MID(B105,8,1)&amp;"x","0x1x2x3x4x5x6x7x8x9x")))),"必要枠IDの形式を確認",IF(COUNTIFS(必要枠!$A$8:$A$38,B105)&lt;&gt;1,"必要枠IDが不明・重複",IF(NOT(AND(ISTEXT(C105),LEN(C105)=8,EXACT(LEFT(C105,4),"STF-"),ISNUMBER(FIND(MID(C105,5,1)&amp;"x","0x1x2x3x4x5x6x7x8x9x")),ISNUMBER(FIND(MID(C105,6,1)&amp;"x","0x1x2x3x4x5x6x7x8x9x")),ISNUMBER(FIND(MID(C105,7,1)&amp;"x","0x1x2x3x4x5x6x7x8x9x")),ISNUMBER(FIND(MID(C105,8,1)&amp;"x","0x1x2x3x4x5x6x7x8x9x")))),"担当IDの形式を確認",IF(COUNTIFS($K$8:$K$27,C105)&lt;&gt;1,"担当IDが未登録・重複","確認済み")))))))</f>
        <v/>
      </c>
      <c r="H105" s="1" t="str">
        <f aca="false">IF(G105="","",IF(G105="確認済み",0,1))</f>
        <v/>
      </c>
      <c r="I105" s="1" t="str">
        <f aca="false">IF(G105="","",IF(H105&lt;&gt;0,0,IF(AND(ISNUMBER(D105),ISNUMBER(E105),ISNUMBER(F105),D105=INDEX(必要枠!$B$8:$B$38,MATCH(B105,必要枠!$A$8:$A$38,0)),E105=INDEX(必要枠!$C$8:$C$38,MATCH(B105,必要枠!$A$8:$A$38,0)),F105=ROUND((E105-D105)*1440,0),COUNTIFS($C$8:$C$107,C105,$D$8:$D$107,"&lt;"&amp;E105,$E$8:$E$107,"&gt;"&amp;D105)=1),0,1)))</f>
        <v/>
      </c>
      <c r="J105" s="1"/>
      <c r="K105" s="1"/>
      <c r="L105" s="1"/>
      <c r="M105" s="1"/>
    </row>
    <row r="106" customFormat="false" ht="32" hidden="false" customHeight="true" outlineLevel="0" collapsed="false">
      <c r="A106" s="9"/>
      <c r="B106" s="9"/>
      <c r="C106" s="9"/>
      <c r="D106" s="12" t="str">
        <f aca="false">IF(COUNTA(A106:C106)=0,"",IF(AND(ISTEXT(B106),LEN(B106)=8,EXACT(LEFT(B106,4),"REQ-"),ISNUMBER(FIND(MID(B106,5,1)&amp;"x","0x1x2x3x4x5x6x7x8x9x")),ISNUMBER(FIND(MID(B106,6,1)&amp;"x","0x1x2x3x4x5x6x7x8x9x")),ISNUMBER(FIND(MID(B106,7,1)&amp;"x","0x1x2x3x4x5x6x7x8x9x")),ISNUMBER(FIND(MID(B106,8,1)&amp;"x","0x1x2x3x4x5x6x7x8x9x"))),IF(COUNTIFS(必要枠!$A$8:$A$38,B106)=1,INDEX(必要枠!$B$8:$B$38,MATCH(B106,必要枠!$A$8:$A$38,0)),NA()),NA()))</f>
        <v/>
      </c>
      <c r="E106" s="12" t="str">
        <f aca="false">IF(COUNTA(A106:C106)=0,"",IF(AND(ISTEXT(B106),LEN(B106)=8,EXACT(LEFT(B106,4),"REQ-"),ISNUMBER(FIND(MID(B106,5,1)&amp;"x","0x1x2x3x4x5x6x7x8x9x")),ISNUMBER(FIND(MID(B106,6,1)&amp;"x","0x1x2x3x4x5x6x7x8x9x")),ISNUMBER(FIND(MID(B106,7,1)&amp;"x","0x1x2x3x4x5x6x7x8x9x")),ISNUMBER(FIND(MID(B106,8,1)&amp;"x","0x1x2x3x4x5x6x7x8x9x"))),IF(COUNTIFS(必要枠!$A$8:$A$38,B106)=1,INDEX(必要枠!$C$8:$C$38,MATCH(B106,必要枠!$A$8:$A$38,0)),NA()),NA()))</f>
        <v/>
      </c>
      <c r="F106" s="1" t="str">
        <f aca="false">IF(G106="","",IF(H106&lt;&gt;0,NA(),ROUND((E106-D106)*1440,0)))</f>
        <v/>
      </c>
      <c r="G106" s="1" t="str">
        <f aca="false">IF(COUNTA(A106:C106)=0,"",IF(NOT(AND(ISTEXT(A106),LEN(A106)=8,EXACT(LEFT(A106,4),"ASG-"),ISNUMBER(FIND(MID(A106,5,1)&amp;"x","0x1x2x3x4x5x6x7x8x9x")),ISNUMBER(FIND(MID(A106,6,1)&amp;"x","0x1x2x3x4x5x6x7x8x9x")),ISNUMBER(FIND(MID(A106,7,1)&amp;"x","0x1x2x3x4x5x6x7x8x9x")),ISNUMBER(FIND(MID(A106,8,1)&amp;"x","0x1x2x3x4x5x6x7x8x9x")))),"IDはASG-と半角数字4桁",IF(COUNTIFS($A$8:$A$107,A106)&gt;1,"割当IDが重複",IF(NOT(AND(ISTEXT(B106),LEN(B106)=8,EXACT(LEFT(B106,4),"REQ-"),ISNUMBER(FIND(MID(B106,5,1)&amp;"x","0x1x2x3x4x5x6x7x8x9x")),ISNUMBER(FIND(MID(B106,6,1)&amp;"x","0x1x2x3x4x5x6x7x8x9x")),ISNUMBER(FIND(MID(B106,7,1)&amp;"x","0x1x2x3x4x5x6x7x8x9x")),ISNUMBER(FIND(MID(B106,8,1)&amp;"x","0x1x2x3x4x5x6x7x8x9x")))),"必要枠IDの形式を確認",IF(COUNTIFS(必要枠!$A$8:$A$38,B106)&lt;&gt;1,"必要枠IDが不明・重複",IF(NOT(AND(ISTEXT(C106),LEN(C106)=8,EXACT(LEFT(C106,4),"STF-"),ISNUMBER(FIND(MID(C106,5,1)&amp;"x","0x1x2x3x4x5x6x7x8x9x")),ISNUMBER(FIND(MID(C106,6,1)&amp;"x","0x1x2x3x4x5x6x7x8x9x")),ISNUMBER(FIND(MID(C106,7,1)&amp;"x","0x1x2x3x4x5x6x7x8x9x")),ISNUMBER(FIND(MID(C106,8,1)&amp;"x","0x1x2x3x4x5x6x7x8x9x")))),"担当IDの形式を確認",IF(COUNTIFS($K$8:$K$27,C106)&lt;&gt;1,"担当IDが未登録・重複","確認済み")))))))</f>
        <v/>
      </c>
      <c r="H106" s="1" t="str">
        <f aca="false">IF(G106="","",IF(G106="確認済み",0,1))</f>
        <v/>
      </c>
      <c r="I106" s="1" t="str">
        <f aca="false">IF(G106="","",IF(H106&lt;&gt;0,0,IF(AND(ISNUMBER(D106),ISNUMBER(E106),ISNUMBER(F106),D106=INDEX(必要枠!$B$8:$B$38,MATCH(B106,必要枠!$A$8:$A$38,0)),E106=INDEX(必要枠!$C$8:$C$38,MATCH(B106,必要枠!$A$8:$A$38,0)),F106=ROUND((E106-D106)*1440,0),COUNTIFS($C$8:$C$107,C106,$D$8:$D$107,"&lt;"&amp;E106,$E$8:$E$107,"&gt;"&amp;D106)=1),0,1)))</f>
        <v/>
      </c>
      <c r="J106" s="1"/>
      <c r="K106" s="1"/>
      <c r="L106" s="1"/>
      <c r="M106" s="1"/>
    </row>
    <row r="107" customFormat="false" ht="32" hidden="false" customHeight="true" outlineLevel="0" collapsed="false">
      <c r="A107" s="9"/>
      <c r="B107" s="9"/>
      <c r="C107" s="9"/>
      <c r="D107" s="12" t="str">
        <f aca="false">IF(COUNTA(A107:C107)=0,"",IF(AND(ISTEXT(B107),LEN(B107)=8,EXACT(LEFT(B107,4),"REQ-"),ISNUMBER(FIND(MID(B107,5,1)&amp;"x","0x1x2x3x4x5x6x7x8x9x")),ISNUMBER(FIND(MID(B107,6,1)&amp;"x","0x1x2x3x4x5x6x7x8x9x")),ISNUMBER(FIND(MID(B107,7,1)&amp;"x","0x1x2x3x4x5x6x7x8x9x")),ISNUMBER(FIND(MID(B107,8,1)&amp;"x","0x1x2x3x4x5x6x7x8x9x"))),IF(COUNTIFS(必要枠!$A$8:$A$38,B107)=1,INDEX(必要枠!$B$8:$B$38,MATCH(B107,必要枠!$A$8:$A$38,0)),NA()),NA()))</f>
        <v/>
      </c>
      <c r="E107" s="12" t="str">
        <f aca="false">IF(COUNTA(A107:C107)=0,"",IF(AND(ISTEXT(B107),LEN(B107)=8,EXACT(LEFT(B107,4),"REQ-"),ISNUMBER(FIND(MID(B107,5,1)&amp;"x","0x1x2x3x4x5x6x7x8x9x")),ISNUMBER(FIND(MID(B107,6,1)&amp;"x","0x1x2x3x4x5x6x7x8x9x")),ISNUMBER(FIND(MID(B107,7,1)&amp;"x","0x1x2x3x4x5x6x7x8x9x")),ISNUMBER(FIND(MID(B107,8,1)&amp;"x","0x1x2x3x4x5x6x7x8x9x"))),IF(COUNTIFS(必要枠!$A$8:$A$38,B107)=1,INDEX(必要枠!$C$8:$C$38,MATCH(B107,必要枠!$A$8:$A$38,0)),NA()),NA()))</f>
        <v/>
      </c>
      <c r="F107" s="1" t="str">
        <f aca="false">IF(G107="","",IF(H107&lt;&gt;0,NA(),ROUND((E107-D107)*1440,0)))</f>
        <v/>
      </c>
      <c r="G107" s="1" t="str">
        <f aca="false">IF(COUNTA(A107:C107)=0,"",IF(NOT(AND(ISTEXT(A107),LEN(A107)=8,EXACT(LEFT(A107,4),"ASG-"),ISNUMBER(FIND(MID(A107,5,1)&amp;"x","0x1x2x3x4x5x6x7x8x9x")),ISNUMBER(FIND(MID(A107,6,1)&amp;"x","0x1x2x3x4x5x6x7x8x9x")),ISNUMBER(FIND(MID(A107,7,1)&amp;"x","0x1x2x3x4x5x6x7x8x9x")),ISNUMBER(FIND(MID(A107,8,1)&amp;"x","0x1x2x3x4x5x6x7x8x9x")))),"IDはASG-と半角数字4桁",IF(COUNTIFS($A$8:$A$107,A107)&gt;1,"割当IDが重複",IF(NOT(AND(ISTEXT(B107),LEN(B107)=8,EXACT(LEFT(B107,4),"REQ-"),ISNUMBER(FIND(MID(B107,5,1)&amp;"x","0x1x2x3x4x5x6x7x8x9x")),ISNUMBER(FIND(MID(B107,6,1)&amp;"x","0x1x2x3x4x5x6x7x8x9x")),ISNUMBER(FIND(MID(B107,7,1)&amp;"x","0x1x2x3x4x5x6x7x8x9x")),ISNUMBER(FIND(MID(B107,8,1)&amp;"x","0x1x2x3x4x5x6x7x8x9x")))),"必要枠IDの形式を確認",IF(COUNTIFS(必要枠!$A$8:$A$38,B107)&lt;&gt;1,"必要枠IDが不明・重複",IF(NOT(AND(ISTEXT(C107),LEN(C107)=8,EXACT(LEFT(C107,4),"STF-"),ISNUMBER(FIND(MID(C107,5,1)&amp;"x","0x1x2x3x4x5x6x7x8x9x")),ISNUMBER(FIND(MID(C107,6,1)&amp;"x","0x1x2x3x4x5x6x7x8x9x")),ISNUMBER(FIND(MID(C107,7,1)&amp;"x","0x1x2x3x4x5x6x7x8x9x")),ISNUMBER(FIND(MID(C107,8,1)&amp;"x","0x1x2x3x4x5x6x7x8x9x")))),"担当IDの形式を確認",IF(COUNTIFS($K$8:$K$27,C107)&lt;&gt;1,"担当IDが未登録・重複","確認済み")))))))</f>
        <v/>
      </c>
      <c r="H107" s="1" t="str">
        <f aca="false">IF(G107="","",IF(G107="確認済み",0,1))</f>
        <v/>
      </c>
      <c r="I107" s="1" t="str">
        <f aca="false">IF(G107="","",IF(H107&lt;&gt;0,0,IF(AND(ISNUMBER(D107),ISNUMBER(E107),ISNUMBER(F107),D107=INDEX(必要枠!$B$8:$B$38,MATCH(B107,必要枠!$A$8:$A$38,0)),E107=INDEX(必要枠!$C$8:$C$38,MATCH(B107,必要枠!$A$8:$A$38,0)),F107=ROUND((E107-D107)*1440,0),COUNTIFS($C$8:$C$107,C107,$D$8:$D$107,"&lt;"&amp;E107,$E$8:$E$107,"&gt;"&amp;D107)=1),0,1)))</f>
        <v/>
      </c>
      <c r="J107" s="1"/>
      <c r="K107" s="1"/>
      <c r="L107" s="1"/>
      <c r="M107" s="1"/>
    </row>
    <row r="108" customFormat="false" ht="23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customFormat="false" ht="23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customFormat="false" ht="23" hidden="false" customHeight="true" outlineLevel="0" collapsed="false">
      <c r="A110" s="1" t="s">
        <v>64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customFormat="false" ht="23" hidden="false" customHeight="true" outlineLevel="0" collapsed="false">
      <c r="A111" s="8" t="s">
        <v>65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</sheetData>
  <conditionalFormatting sqref="G8:I107">
    <cfRule type="expression" priority="2" aboveAverage="0" equalAverage="0" bottom="0" percent="0" rank="0" text="" dxfId="3">
      <formula>OR(AND(ISNUMBER($H8),$H8&gt;0),AND(ISNUMBER($I8),$I8&gt;0))</formula>
    </cfRule>
  </conditionalFormatting>
  <conditionalFormatting sqref="L8:M27">
    <cfRule type="expression" priority="3" aboveAverage="0" equalAverage="0" bottom="0" percent="0" rank="0" text="" dxfId="4">
      <formula>AND($L8&lt;&gt;"",$L8&lt;&gt;"確認済み")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2026-10-15T22:26:40Z</dcterms:modified>
  <cp:revision>1</cp:revision>
  <dc:subject/>
  <dc:title/>
</cp:coreProperties>
</file>